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1005" windowWidth="11340" windowHeight="6480" activeTab="0"/>
  </bookViews>
  <sheets>
    <sheet name="Background and Assumptions" sheetId="1" r:id="rId1"/>
    <sheet name="Input Prices" sheetId="2" r:id="rId2"/>
    <sheet name="Sheep-Farm1" sheetId="3" r:id="rId3"/>
  </sheets>
  <definedNames>
    <definedName name="alf" localSheetId="2">'Input Prices'!#REF!</definedName>
    <definedName name="alf">'Input Prices'!#REF!</definedName>
    <definedName name="alfalfa">'Input Prices'!$C$7</definedName>
    <definedName name="Alfgrass" localSheetId="2">'Input Prices'!#REF!</definedName>
    <definedName name="Alfgrass">'Input Prices'!#REF!</definedName>
    <definedName name="barley">'Input Prices'!$C$8</definedName>
    <definedName name="Bull" localSheetId="2">'Input Prices'!#REF!</definedName>
    <definedName name="Bull">'Input Prices'!#REF!</definedName>
    <definedName name="ChkOff" localSheetId="2">'Input Prices'!#REF!</definedName>
    <definedName name="ChkOff">'Input Prices'!#REF!</definedName>
    <definedName name="corn">'Input Prices'!$C$9</definedName>
    <definedName name="CropAft" localSheetId="2">'Input Prices'!#REF!</definedName>
    <definedName name="CropAft">'Input Prices'!#REF!</definedName>
    <definedName name="Cull" localSheetId="2">'Input Prices'!#REF!</definedName>
    <definedName name="Cull">'Input Prices'!#REF!</definedName>
    <definedName name="fed">'Input Prices'!#REF!</definedName>
    <definedName name="Heifer" localSheetId="2">'Input Prices'!#REF!</definedName>
    <definedName name="Heifer">'Input Prices'!#REF!</definedName>
    <definedName name="hrdlbr" localSheetId="2">'Input Prices'!#REF!</definedName>
    <definedName name="hrdlbr">'Input Prices'!#REF!</definedName>
    <definedName name="Mdwhay" localSheetId="2">'Input Prices'!#REF!</definedName>
    <definedName name="Mdwhay">'Input Prices'!#REF!</definedName>
    <definedName name="Mdwpastr" localSheetId="2">'Input Prices'!#REF!</definedName>
    <definedName name="Mdwpastr">'Input Prices'!#REF!</definedName>
    <definedName name="Meadow" localSheetId="2">'Input Prices'!#REF!</definedName>
    <definedName name="Meadow">'Input Prices'!#REF!</definedName>
    <definedName name="Minerals" localSheetId="2">'Input Prices'!#REF!</definedName>
    <definedName name="Minerals">'Input Prices'!#REF!</definedName>
    <definedName name="opint">'Input Prices'!$C$23</definedName>
    <definedName name="ownlbr">'Input Prices'!$C$19</definedName>
    <definedName name="pastewe">'Input Prices'!#REF!</definedName>
    <definedName name="pastlamb">'Input Prices'!#REF!</definedName>
    <definedName name="pastram">'Input Prices'!$C$12</definedName>
    <definedName name="pasture">'Input Prices'!$C$11</definedName>
    <definedName name="_xlnm.Print_Area" localSheetId="0">'Background and Assumptions'!$A$1:$I$50</definedName>
    <definedName name="_xlnm.Print_Area" localSheetId="1">'Input Prices'!$A$1:$D$25</definedName>
    <definedName name="_xlnm.Print_Area" localSheetId="2">'Sheep-Farm1'!$A$1:$I$55</definedName>
    <definedName name="Private" localSheetId="2">'Input Prices'!#REF!</definedName>
    <definedName name="Private">'Input Prices'!#REF!</definedName>
    <definedName name="RepHeif" localSheetId="2">'Input Prices'!#REF!</definedName>
    <definedName name="RepHeif">'Input Prices'!#REF!</definedName>
    <definedName name="Retlivint">'Input Prices'!$C$24</definedName>
    <definedName name="salt">'Input Prices'!$C$10</definedName>
    <definedName name="state" localSheetId="2">'Input Prices'!#REF!</definedName>
    <definedName name="state">'Input Prices'!#REF!</definedName>
    <definedName name="Steer" localSheetId="2">'Input Prices'!#REF!</definedName>
    <definedName name="Steer">'Input Prices'!#REF!</definedName>
    <definedName name="wlassess">'Input Prices'!$C$15</definedName>
  </definedNames>
  <calcPr fullCalcOnLoad="1"/>
</workbook>
</file>

<file path=xl/sharedStrings.xml><?xml version="1.0" encoding="utf-8"?>
<sst xmlns="http://schemas.openxmlformats.org/spreadsheetml/2006/main" count="122" uniqueCount="79">
  <si>
    <t>Total Number</t>
  </si>
  <si>
    <t>Weight</t>
  </si>
  <si>
    <t>of Head</t>
  </si>
  <si>
    <t>Price or</t>
  </si>
  <si>
    <t>Total Value</t>
  </si>
  <si>
    <t>Value or</t>
  </si>
  <si>
    <t>Each</t>
  </si>
  <si>
    <t>Unit</t>
  </si>
  <si>
    <t>Or Units</t>
  </si>
  <si>
    <t>Cost/Unit</t>
  </si>
  <si>
    <t>Cost/Head</t>
  </si>
  <si>
    <t>Gross Receipts</t>
  </si>
  <si>
    <t>cwt</t>
  </si>
  <si>
    <t>Operating Costs</t>
  </si>
  <si>
    <t>Alfalfa hay</t>
  </si>
  <si>
    <t>ton</t>
  </si>
  <si>
    <t>Feed barley</t>
  </si>
  <si>
    <t>lb</t>
  </si>
  <si>
    <t>head</t>
  </si>
  <si>
    <t>Veterinary Medicine</t>
  </si>
  <si>
    <t>$</t>
  </si>
  <si>
    <t>Machinery (fuel, lubrication, repair)</t>
  </si>
  <si>
    <t>Vehicles (fuel, repair)</t>
  </si>
  <si>
    <t>Equipment (repair)</t>
  </si>
  <si>
    <t>Housing and Improvements (repair)</t>
  </si>
  <si>
    <t>Hired Labor</t>
  </si>
  <si>
    <t>hour</t>
  </si>
  <si>
    <t>Interest on Operating Capital</t>
  </si>
  <si>
    <t>Income Above Operating Costs</t>
  </si>
  <si>
    <t>Ownership Costs</t>
  </si>
  <si>
    <t>Capital Recovery:</t>
  </si>
  <si>
    <t>Purchased Livestock</t>
  </si>
  <si>
    <t>Machinery</t>
  </si>
  <si>
    <t>Equipment</t>
  </si>
  <si>
    <t>Vehicles</t>
  </si>
  <si>
    <t>Taxes and Insurance</t>
  </si>
  <si>
    <t>Overhead</t>
  </si>
  <si>
    <t>Total Costs</t>
  </si>
  <si>
    <t>AUM</t>
  </si>
  <si>
    <t xml:space="preserve">   Total Receipts</t>
  </si>
  <si>
    <t xml:space="preserve">   Total Operating Costs</t>
  </si>
  <si>
    <t xml:space="preserve">   Total Ownership Costs</t>
  </si>
  <si>
    <t>Housing and Improve.</t>
  </si>
  <si>
    <t>Retained Livestock</t>
  </si>
  <si>
    <t>Item</t>
  </si>
  <si>
    <t>Price/unit</t>
  </si>
  <si>
    <t>percent</t>
  </si>
  <si>
    <t>Interest:</t>
  </si>
  <si>
    <t>Operating Loan</t>
  </si>
  <si>
    <t>Table 1. Input Prices</t>
  </si>
  <si>
    <t>Feed:</t>
  </si>
  <si>
    <t>Marketing:</t>
  </si>
  <si>
    <t>Labor:</t>
  </si>
  <si>
    <t>Owner Labor</t>
  </si>
  <si>
    <t>Interest on Retained Livestock</t>
  </si>
  <si>
    <t>Fat lambs</t>
  </si>
  <si>
    <t>Cull ewes</t>
  </si>
  <si>
    <t>Cull rams</t>
  </si>
  <si>
    <t>Cull Replacement Ewes</t>
  </si>
  <si>
    <t>Wool - ram</t>
  </si>
  <si>
    <t>Wool - ewe</t>
  </si>
  <si>
    <t>Corn</t>
  </si>
  <si>
    <t>Salt and minerals</t>
  </si>
  <si>
    <t>Pasture</t>
  </si>
  <si>
    <t>Shrink (5% of liveweight)</t>
  </si>
  <si>
    <t>Wool assessment</t>
  </si>
  <si>
    <t>Transportation</t>
  </si>
  <si>
    <t>Shearing - ram</t>
  </si>
  <si>
    <t>Selenium salt</t>
  </si>
  <si>
    <t xml:space="preserve">Marketing </t>
  </si>
  <si>
    <t>Shearing -ewe</t>
  </si>
  <si>
    <t>Table : Sheep - Farm Flock Budget</t>
  </si>
  <si>
    <t>Lambs on Drylot</t>
  </si>
  <si>
    <t>Returns to Land, Risk and Management</t>
  </si>
  <si>
    <t>ASI checkoff</t>
  </si>
  <si>
    <t>Owner labor</t>
  </si>
  <si>
    <t>Part-time hired livestock labor</t>
  </si>
  <si>
    <t xml:space="preserve">100-Head Flock </t>
  </si>
  <si>
    <t>ASI check-off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</si>
</sst>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&quot;$&quot;#,##0.00"/>
    <numFmt numFmtId="169" formatCode="0.00_);\(0.00\)"/>
    <numFmt numFmtId="170" formatCode="#,##0.000"/>
    <numFmt numFmtId="171" formatCode="#,##0.0000"/>
    <numFmt numFmtId="172" formatCode="&quot;$&quot;#,##0.0"/>
    <numFmt numFmtId="173" formatCode="&quot;$&quot;#,##0.000"/>
    <numFmt numFmtId="174" formatCode="0.0%"/>
    <numFmt numFmtId="175" formatCode="0.000%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8" fontId="0" fillId="0" borderId="0" xfId="0" applyNumberFormat="1" applyAlignment="1">
      <alignment/>
    </xf>
    <xf numFmtId="44" fontId="0" fillId="0" borderId="0" xfId="44" applyFont="1" applyAlignment="1">
      <alignment/>
    </xf>
    <xf numFmtId="43" fontId="0" fillId="0" borderId="0" xfId="42" applyFont="1" applyAlignment="1">
      <alignment/>
    </xf>
    <xf numFmtId="9" fontId="0" fillId="0" borderId="0" xfId="59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39" fontId="0" fillId="0" borderId="0" xfId="44" applyNumberFormat="1" applyFont="1" applyAlignment="1">
      <alignment/>
    </xf>
    <xf numFmtId="0" fontId="0" fillId="0" borderId="0" xfId="0" applyFont="1" applyAlignment="1">
      <alignment/>
    </xf>
    <xf numFmtId="168" fontId="1" fillId="33" borderId="0" xfId="0" applyNumberFormat="1" applyFont="1" applyFill="1" applyBorder="1" applyAlignment="1">
      <alignment horizontal="center"/>
    </xf>
    <xf numFmtId="168" fontId="1" fillId="33" borderId="10" xfId="0" applyNumberFormat="1" applyFon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/>
    </xf>
    <xf numFmtId="168" fontId="0" fillId="32" borderId="0" xfId="0" applyNumberForma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10" fontId="0" fillId="32" borderId="0" xfId="59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/>
    </xf>
    <xf numFmtId="168" fontId="0" fillId="3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4" fillId="34" borderId="0" xfId="0" applyFont="1" applyFill="1" applyBorder="1" applyAlignment="1">
      <alignment horizontal="left" vertical="center"/>
    </xf>
    <xf numFmtId="168" fontId="1" fillId="33" borderId="0" xfId="0" applyNumberFormat="1" applyFont="1" applyFill="1" applyBorder="1" applyAlignment="1">
      <alignment horizontal="left"/>
    </xf>
    <xf numFmtId="168" fontId="1" fillId="33" borderId="11" xfId="0" applyNumberFormat="1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 horizontal="center"/>
    </xf>
    <xf numFmtId="168" fontId="5" fillId="33" borderId="11" xfId="0" applyNumberFormat="1" applyFont="1" applyFill="1" applyBorder="1" applyAlignment="1">
      <alignment horizontal="center"/>
    </xf>
    <xf numFmtId="168" fontId="1" fillId="33" borderId="11" xfId="0" applyNumberFormat="1" applyFont="1" applyFill="1" applyBorder="1" applyAlignment="1">
      <alignment horizontal="left"/>
    </xf>
    <xf numFmtId="1" fontId="1" fillId="33" borderId="10" xfId="0" applyNumberFormat="1" applyFont="1" applyFill="1" applyBorder="1" applyAlignment="1">
      <alignment horizontal="center"/>
    </xf>
    <xf numFmtId="168" fontId="5" fillId="33" borderId="10" xfId="0" applyNumberFormat="1" applyFont="1" applyFill="1" applyBorder="1" applyAlignment="1">
      <alignment horizontal="center"/>
    </xf>
    <xf numFmtId="168" fontId="1" fillId="33" borderId="10" xfId="0" applyNumberFormat="1" applyFont="1" applyFill="1" applyBorder="1" applyAlignment="1">
      <alignment horizontal="left"/>
    </xf>
    <xf numFmtId="39" fontId="0" fillId="0" borderId="10" xfId="44" applyNumberFormat="1" applyFont="1" applyBorder="1" applyAlignment="1">
      <alignment/>
    </xf>
    <xf numFmtId="8" fontId="0" fillId="0" borderId="12" xfId="0" applyNumberFormat="1" applyBorder="1" applyAlignment="1">
      <alignment/>
    </xf>
    <xf numFmtId="7" fontId="0" fillId="0" borderId="13" xfId="0" applyNumberFormat="1" applyFont="1" applyBorder="1" applyAlignment="1">
      <alignment/>
    </xf>
    <xf numFmtId="0" fontId="1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168" fontId="5" fillId="32" borderId="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168" fontId="0" fillId="32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7" fontId="0" fillId="0" borderId="12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73" fontId="0" fillId="32" borderId="0" xfId="0" applyNumberFormat="1" applyFont="1" applyFill="1" applyBorder="1" applyAlignment="1">
      <alignment horizontal="center"/>
    </xf>
    <xf numFmtId="175" fontId="0" fillId="32" borderId="10" xfId="59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35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142875</xdr:rowOff>
    </xdr:from>
    <xdr:to>
      <xdr:col>8</xdr:col>
      <xdr:colOff>438150</xdr:colOff>
      <xdr:row>49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42875"/>
          <a:ext cx="5200650" cy="789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16" sqref="M16"/>
    </sheetView>
  </sheetViews>
  <sheetFormatPr defaultColWidth="9.140625" defaultRowHeight="12.75"/>
  <cols>
    <col min="1" max="16384" width="9.140625" style="50" customWidth="1"/>
  </cols>
  <sheetData/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D25" sqref="A1:D25"/>
    </sheetView>
  </sheetViews>
  <sheetFormatPr defaultColWidth="9.140625" defaultRowHeight="12.75"/>
  <cols>
    <col min="1" max="1" width="33.8515625" style="0" bestFit="1" customWidth="1"/>
    <col min="2" max="2" width="7.140625" style="0" bestFit="1" customWidth="1"/>
    <col min="3" max="3" width="9.7109375" style="0" bestFit="1" customWidth="1"/>
  </cols>
  <sheetData>
    <row r="1" spans="1:4" ht="15.75">
      <c r="A1" s="48" t="s">
        <v>49</v>
      </c>
      <c r="B1" s="49"/>
      <c r="C1" s="49"/>
      <c r="D1" s="49"/>
    </row>
    <row r="2" spans="1:4" ht="12.75">
      <c r="A2" s="29"/>
      <c r="B2" s="26"/>
      <c r="C2" s="27">
        <v>2014</v>
      </c>
      <c r="D2" s="28"/>
    </row>
    <row r="3" spans="1:4" ht="12.75">
      <c r="A3" s="32" t="s">
        <v>44</v>
      </c>
      <c r="B3" s="11" t="s">
        <v>7</v>
      </c>
      <c r="C3" s="11" t="s">
        <v>45</v>
      </c>
      <c r="D3" s="31"/>
    </row>
    <row r="4" spans="1:4" ht="12.75">
      <c r="A4" s="36"/>
      <c r="B4" s="12"/>
      <c r="C4" s="13"/>
      <c r="D4" s="13"/>
    </row>
    <row r="5" spans="1:4" ht="12.75">
      <c r="A5" s="36" t="s">
        <v>50</v>
      </c>
      <c r="B5" s="12"/>
      <c r="C5" s="13"/>
      <c r="D5" s="13"/>
    </row>
    <row r="6" spans="1:4" ht="12.75">
      <c r="A6" s="37"/>
      <c r="B6" s="15"/>
      <c r="C6" s="38"/>
      <c r="D6" s="13"/>
    </row>
    <row r="7" spans="1:4" ht="12.75">
      <c r="A7" s="37" t="s">
        <v>14</v>
      </c>
      <c r="B7" s="15" t="s">
        <v>15</v>
      </c>
      <c r="C7" s="21">
        <v>210</v>
      </c>
      <c r="D7" s="13"/>
    </row>
    <row r="8" spans="1:4" ht="12.75">
      <c r="A8" s="37" t="s">
        <v>16</v>
      </c>
      <c r="B8" s="15" t="s">
        <v>12</v>
      </c>
      <c r="C8" s="21">
        <v>10.43</v>
      </c>
      <c r="D8" s="13"/>
    </row>
    <row r="9" spans="1:4" ht="12.75">
      <c r="A9" s="37" t="s">
        <v>61</v>
      </c>
      <c r="B9" s="15" t="s">
        <v>12</v>
      </c>
      <c r="C9" s="21">
        <v>10.3</v>
      </c>
      <c r="D9" s="13"/>
    </row>
    <row r="10" spans="1:4" ht="12.75">
      <c r="A10" s="37" t="s">
        <v>62</v>
      </c>
      <c r="B10" s="15" t="s">
        <v>17</v>
      </c>
      <c r="C10" s="21">
        <v>0.15</v>
      </c>
      <c r="D10" s="13"/>
    </row>
    <row r="11" spans="1:4" ht="12.75">
      <c r="A11" s="37" t="s">
        <v>63</v>
      </c>
      <c r="B11" s="15" t="s">
        <v>38</v>
      </c>
      <c r="C11" s="21">
        <v>25</v>
      </c>
      <c r="D11" s="13"/>
    </row>
    <row r="12" spans="1:4" ht="12.75">
      <c r="A12" s="37"/>
      <c r="B12" s="15"/>
      <c r="C12" s="21"/>
      <c r="D12" s="13"/>
    </row>
    <row r="13" spans="1:4" ht="12.75">
      <c r="A13" s="37"/>
      <c r="B13" s="12"/>
      <c r="C13" s="14"/>
      <c r="D13" s="13"/>
    </row>
    <row r="14" spans="1:4" ht="12.75">
      <c r="A14" s="36" t="s">
        <v>51</v>
      </c>
      <c r="B14" s="12"/>
      <c r="C14" s="14"/>
      <c r="D14" s="13"/>
    </row>
    <row r="15" spans="1:4" ht="12.75">
      <c r="A15" s="37" t="s">
        <v>65</v>
      </c>
      <c r="B15" s="15" t="s">
        <v>17</v>
      </c>
      <c r="C15" s="21">
        <v>0.1</v>
      </c>
      <c r="D15" s="13"/>
    </row>
    <row r="16" spans="1:4" ht="12.75">
      <c r="A16" s="37" t="s">
        <v>74</v>
      </c>
      <c r="B16" s="15" t="s">
        <v>17</v>
      </c>
      <c r="C16" s="46">
        <v>0.007</v>
      </c>
      <c r="D16" s="13"/>
    </row>
    <row r="17" spans="1:4" ht="12.75">
      <c r="A17" s="37"/>
      <c r="B17" s="15"/>
      <c r="C17" s="14"/>
      <c r="D17" s="13"/>
    </row>
    <row r="18" spans="1:4" ht="12.75">
      <c r="A18" s="36" t="s">
        <v>52</v>
      </c>
      <c r="B18" s="15"/>
      <c r="C18" s="14"/>
      <c r="D18" s="38"/>
    </row>
    <row r="19" spans="1:4" ht="12.75">
      <c r="A19" s="37" t="s">
        <v>75</v>
      </c>
      <c r="B19" s="15" t="s">
        <v>26</v>
      </c>
      <c r="C19" s="14">
        <v>23.47</v>
      </c>
      <c r="D19" s="38"/>
    </row>
    <row r="20" spans="1:4" ht="12.75">
      <c r="A20" s="37" t="s">
        <v>76</v>
      </c>
      <c r="B20" s="15" t="s">
        <v>26</v>
      </c>
      <c r="C20" s="14">
        <v>10.62</v>
      </c>
      <c r="D20" s="38"/>
    </row>
    <row r="21" spans="1:4" ht="12.75">
      <c r="A21" s="13"/>
      <c r="B21" s="12"/>
      <c r="C21" s="14"/>
      <c r="D21" s="21"/>
    </row>
    <row r="22" spans="1:4" ht="12.75">
      <c r="A22" s="36" t="s">
        <v>47</v>
      </c>
      <c r="B22" s="12"/>
      <c r="C22" s="14"/>
      <c r="D22" s="21"/>
    </row>
    <row r="23" spans="1:4" ht="12.75">
      <c r="A23" s="37" t="s">
        <v>48</v>
      </c>
      <c r="B23" s="12" t="s">
        <v>46</v>
      </c>
      <c r="C23" s="17">
        <v>0.0475</v>
      </c>
      <c r="D23" s="21"/>
    </row>
    <row r="24" spans="1:4" ht="12.75">
      <c r="A24" s="39" t="s">
        <v>43</v>
      </c>
      <c r="B24" s="16" t="s">
        <v>46</v>
      </c>
      <c r="C24" s="47">
        <v>0.03625</v>
      </c>
      <c r="D24" s="40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35">
      <selection activeCell="I55" sqref="A1:I55"/>
    </sheetView>
  </sheetViews>
  <sheetFormatPr defaultColWidth="9.140625" defaultRowHeight="12.75"/>
  <cols>
    <col min="1" max="1" width="1.28515625" style="0" customWidth="1"/>
    <col min="3" max="3" width="11.00390625" style="0" customWidth="1"/>
    <col min="5" max="5" width="9.00390625" style="19" customWidth="1"/>
    <col min="6" max="6" width="13.7109375" style="19" customWidth="1"/>
    <col min="8" max="8" width="13.7109375" style="0" customWidth="1"/>
    <col min="9" max="9" width="10.140625" style="0" bestFit="1" customWidth="1"/>
  </cols>
  <sheetData>
    <row r="1" spans="2:6" ht="15.75">
      <c r="B1" s="24" t="s">
        <v>71</v>
      </c>
      <c r="C1" s="22"/>
      <c r="D1" s="22"/>
      <c r="E1" s="22"/>
      <c r="F1" s="22"/>
    </row>
    <row r="2" spans="2:6" ht="15.75">
      <c r="B2" s="48" t="s">
        <v>77</v>
      </c>
      <c r="C2" s="49"/>
      <c r="D2" s="49"/>
      <c r="E2" s="49"/>
      <c r="F2" s="23"/>
    </row>
    <row r="3" spans="2:6" ht="15.75">
      <c r="B3" s="48" t="s">
        <v>72</v>
      </c>
      <c r="C3" s="49"/>
      <c r="D3" s="49"/>
      <c r="E3" s="49"/>
      <c r="F3" s="23"/>
    </row>
    <row r="4" spans="1:9" ht="12.75">
      <c r="A4" s="29"/>
      <c r="B4" s="29"/>
      <c r="C4" s="26"/>
      <c r="D4" s="27"/>
      <c r="E4" s="28"/>
      <c r="F4" s="29" t="s">
        <v>0</v>
      </c>
      <c r="G4" s="26"/>
      <c r="H4" s="27"/>
      <c r="I4" s="28"/>
    </row>
    <row r="5" spans="1:9" ht="12.75">
      <c r="A5" s="25"/>
      <c r="B5" s="25"/>
      <c r="C5" s="10"/>
      <c r="D5" s="10" t="s">
        <v>1</v>
      </c>
      <c r="E5" s="10"/>
      <c r="F5" s="10" t="s">
        <v>2</v>
      </c>
      <c r="G5" s="10" t="s">
        <v>3</v>
      </c>
      <c r="H5" s="10" t="s">
        <v>4</v>
      </c>
      <c r="I5" s="10" t="s">
        <v>5</v>
      </c>
    </row>
    <row r="6" spans="1:9" ht="12.75">
      <c r="A6" s="32"/>
      <c r="B6" s="32"/>
      <c r="C6" s="11"/>
      <c r="D6" s="30" t="s">
        <v>6</v>
      </c>
      <c r="E6" s="11" t="s">
        <v>7</v>
      </c>
      <c r="F6" s="11" t="s">
        <v>8</v>
      </c>
      <c r="G6" s="11" t="s">
        <v>9</v>
      </c>
      <c r="H6" s="11"/>
      <c r="I6" s="11" t="s">
        <v>10</v>
      </c>
    </row>
    <row r="7" spans="1:3" ht="12.75">
      <c r="A7" s="6" t="s">
        <v>11</v>
      </c>
      <c r="B7" s="6"/>
      <c r="C7" s="6"/>
    </row>
    <row r="8" spans="2:10" ht="12.75">
      <c r="B8" t="s">
        <v>55</v>
      </c>
      <c r="D8" s="5">
        <v>140</v>
      </c>
      <c r="E8" s="19" t="s">
        <v>17</v>
      </c>
      <c r="F8" s="43">
        <v>150</v>
      </c>
      <c r="G8" s="8">
        <v>1.56</v>
      </c>
      <c r="H8" s="8">
        <f aca="true" t="shared" si="0" ref="H8:H13">D8*F8*G8</f>
        <v>32760</v>
      </c>
      <c r="I8" s="8">
        <f aca="true" t="shared" si="1" ref="I8:I14">+H8/100</f>
        <v>327.6</v>
      </c>
      <c r="J8" s="4"/>
    </row>
    <row r="9" spans="2:10" ht="12.75">
      <c r="B9" t="s">
        <v>56</v>
      </c>
      <c r="D9" s="5">
        <v>160</v>
      </c>
      <c r="E9" s="19" t="s">
        <v>17</v>
      </c>
      <c r="F9" s="43">
        <v>12</v>
      </c>
      <c r="G9" s="8">
        <v>0.31</v>
      </c>
      <c r="H9" s="8">
        <f t="shared" si="0"/>
        <v>595.2</v>
      </c>
      <c r="I9" s="8">
        <f t="shared" si="1"/>
        <v>5.952000000000001</v>
      </c>
      <c r="J9" s="4"/>
    </row>
    <row r="10" spans="2:10" ht="12.75">
      <c r="B10" t="s">
        <v>57</v>
      </c>
      <c r="D10" s="5">
        <v>225</v>
      </c>
      <c r="E10" s="19" t="s">
        <v>17</v>
      </c>
      <c r="F10" s="43">
        <v>1</v>
      </c>
      <c r="G10" s="8">
        <v>0.54</v>
      </c>
      <c r="H10" s="8">
        <f t="shared" si="0"/>
        <v>121.50000000000001</v>
      </c>
      <c r="I10" s="8">
        <f t="shared" si="1"/>
        <v>1.215</v>
      </c>
      <c r="J10" s="4"/>
    </row>
    <row r="11" spans="2:10" ht="12.75">
      <c r="B11" t="s">
        <v>58</v>
      </c>
      <c r="D11" s="5">
        <v>140</v>
      </c>
      <c r="E11" s="19" t="s">
        <v>17</v>
      </c>
      <c r="F11" s="43">
        <v>6</v>
      </c>
      <c r="G11" s="8">
        <v>0.65</v>
      </c>
      <c r="H11" s="8">
        <f t="shared" si="0"/>
        <v>546</v>
      </c>
      <c r="I11" s="8">
        <f t="shared" si="1"/>
        <v>5.46</v>
      </c>
      <c r="J11" s="4"/>
    </row>
    <row r="12" spans="2:10" ht="12.75">
      <c r="B12" t="s">
        <v>59</v>
      </c>
      <c r="D12" s="5">
        <v>11</v>
      </c>
      <c r="E12" s="19" t="s">
        <v>17</v>
      </c>
      <c r="F12" s="43">
        <v>3</v>
      </c>
      <c r="G12" s="8">
        <v>0.5</v>
      </c>
      <c r="H12" s="8">
        <f t="shared" si="0"/>
        <v>16.5</v>
      </c>
      <c r="I12" s="8">
        <f t="shared" si="1"/>
        <v>0.165</v>
      </c>
      <c r="J12" s="4"/>
    </row>
    <row r="13" spans="2:10" ht="12.75">
      <c r="B13" t="s">
        <v>60</v>
      </c>
      <c r="D13" s="5">
        <v>9</v>
      </c>
      <c r="E13" s="19" t="s">
        <v>17</v>
      </c>
      <c r="F13" s="43">
        <v>100</v>
      </c>
      <c r="G13" s="8">
        <v>0.5</v>
      </c>
      <c r="H13" s="33">
        <f t="shared" si="0"/>
        <v>450</v>
      </c>
      <c r="I13" s="33">
        <f t="shared" si="1"/>
        <v>4.5</v>
      </c>
      <c r="J13" s="4"/>
    </row>
    <row r="14" spans="2:9" ht="12.75">
      <c r="B14" s="6" t="s">
        <v>39</v>
      </c>
      <c r="C14" s="6"/>
      <c r="D14" s="9"/>
      <c r="H14" s="2">
        <f>SUM(H8:H13)</f>
        <v>34489.2</v>
      </c>
      <c r="I14" s="2">
        <f t="shared" si="1"/>
        <v>344.892</v>
      </c>
    </row>
    <row r="15" spans="4:9" ht="12.75">
      <c r="D15" s="9"/>
      <c r="H15" s="3"/>
      <c r="I15" s="5"/>
    </row>
    <row r="16" ht="12.75">
      <c r="A16" s="6" t="s">
        <v>13</v>
      </c>
    </row>
    <row r="17" spans="2:9" ht="12.75">
      <c r="B17" s="9" t="s">
        <v>14</v>
      </c>
      <c r="E17" s="19" t="s">
        <v>15</v>
      </c>
      <c r="F17" s="41">
        <v>48.4</v>
      </c>
      <c r="G17" s="5">
        <f>alfalfa</f>
        <v>210</v>
      </c>
      <c r="H17" s="8">
        <f aca="true" t="shared" si="2" ref="H17:H36">+F17*G17</f>
        <v>10164</v>
      </c>
      <c r="I17" s="5">
        <f aca="true" t="shared" si="3" ref="I17:I34">+H17/100</f>
        <v>101.64</v>
      </c>
    </row>
    <row r="18" spans="2:9" ht="12.75">
      <c r="B18" s="9" t="s">
        <v>16</v>
      </c>
      <c r="E18" s="18" t="s">
        <v>12</v>
      </c>
      <c r="F18" s="41">
        <v>307.84</v>
      </c>
      <c r="G18" s="5">
        <f>barley</f>
        <v>10.43</v>
      </c>
      <c r="H18" s="8">
        <f t="shared" si="2"/>
        <v>3210.7711999999997</v>
      </c>
      <c r="I18" s="5">
        <f t="shared" si="3"/>
        <v>32.107712</v>
      </c>
    </row>
    <row r="19" spans="2:9" ht="12.75">
      <c r="B19" s="9" t="s">
        <v>61</v>
      </c>
      <c r="E19" s="18" t="s">
        <v>12</v>
      </c>
      <c r="F19" s="41">
        <v>153.6</v>
      </c>
      <c r="G19" s="5">
        <v>10.3</v>
      </c>
      <c r="H19" s="8">
        <f t="shared" si="2"/>
        <v>1582.0800000000002</v>
      </c>
      <c r="I19" s="5">
        <f t="shared" si="3"/>
        <v>15.820800000000002</v>
      </c>
    </row>
    <row r="20" spans="2:9" ht="12.75">
      <c r="B20" s="9" t="s">
        <v>68</v>
      </c>
      <c r="E20" s="18" t="s">
        <v>17</v>
      </c>
      <c r="F20" s="41">
        <v>1503</v>
      </c>
      <c r="G20" s="5">
        <v>0.14</v>
      </c>
      <c r="H20" s="8">
        <f t="shared" si="2"/>
        <v>210.42000000000002</v>
      </c>
      <c r="I20" s="5">
        <f t="shared" si="3"/>
        <v>2.1042</v>
      </c>
    </row>
    <row r="21" spans="2:9" ht="12.75">
      <c r="B21" s="9" t="s">
        <v>63</v>
      </c>
      <c r="E21" s="18" t="s">
        <v>38</v>
      </c>
      <c r="F21" s="42">
        <v>154.5</v>
      </c>
      <c r="G21" s="5">
        <v>25</v>
      </c>
      <c r="H21" s="8">
        <f t="shared" si="2"/>
        <v>3862.5</v>
      </c>
      <c r="I21" s="5">
        <f t="shared" si="3"/>
        <v>38.625</v>
      </c>
    </row>
    <row r="22" spans="2:9" ht="12.75">
      <c r="B22" s="9" t="s">
        <v>69</v>
      </c>
      <c r="E22" s="18" t="s">
        <v>18</v>
      </c>
      <c r="F22" s="41">
        <v>100</v>
      </c>
      <c r="G22" s="20">
        <v>4</v>
      </c>
      <c r="H22" s="8">
        <f t="shared" si="2"/>
        <v>400</v>
      </c>
      <c r="I22" s="5">
        <f t="shared" si="3"/>
        <v>4</v>
      </c>
    </row>
    <row r="23" spans="2:9" ht="12.75">
      <c r="B23" s="9" t="s">
        <v>70</v>
      </c>
      <c r="E23" s="18" t="s">
        <v>18</v>
      </c>
      <c r="F23" s="41">
        <v>100</v>
      </c>
      <c r="G23" s="5">
        <v>4.25</v>
      </c>
      <c r="H23" s="8">
        <f t="shared" si="2"/>
        <v>425</v>
      </c>
      <c r="I23" s="5">
        <f t="shared" si="3"/>
        <v>4.25</v>
      </c>
    </row>
    <row r="24" spans="2:9" ht="12.75">
      <c r="B24" s="9" t="s">
        <v>67</v>
      </c>
      <c r="E24" s="18" t="s">
        <v>18</v>
      </c>
      <c r="F24" s="41">
        <v>3</v>
      </c>
      <c r="G24" s="5">
        <v>8.5</v>
      </c>
      <c r="H24" s="8">
        <f t="shared" si="2"/>
        <v>25.5</v>
      </c>
      <c r="I24" s="5">
        <f t="shared" si="3"/>
        <v>0.255</v>
      </c>
    </row>
    <row r="25" spans="2:9" ht="12.75">
      <c r="B25" s="9" t="s">
        <v>65</v>
      </c>
      <c r="E25" s="19" t="s">
        <v>18</v>
      </c>
      <c r="F25" s="41">
        <v>100</v>
      </c>
      <c r="G25" s="5">
        <v>0.93</v>
      </c>
      <c r="H25" s="8">
        <f t="shared" si="2"/>
        <v>93</v>
      </c>
      <c r="I25" s="5">
        <f t="shared" si="3"/>
        <v>0.93</v>
      </c>
    </row>
    <row r="26" spans="2:9" ht="12.75">
      <c r="B26" s="9" t="s">
        <v>78</v>
      </c>
      <c r="E26" s="19" t="s">
        <v>18</v>
      </c>
      <c r="F26" s="41">
        <v>100</v>
      </c>
      <c r="G26" s="5">
        <v>1.37</v>
      </c>
      <c r="H26" s="8">
        <f t="shared" si="2"/>
        <v>137</v>
      </c>
      <c r="I26" s="5">
        <f t="shared" si="3"/>
        <v>1.37</v>
      </c>
    </row>
    <row r="27" spans="2:9" ht="12.75">
      <c r="B27" s="9" t="s">
        <v>66</v>
      </c>
      <c r="E27" s="18" t="s">
        <v>18</v>
      </c>
      <c r="F27" s="41">
        <v>150</v>
      </c>
      <c r="G27" s="5">
        <v>2</v>
      </c>
      <c r="H27" s="8">
        <f t="shared" si="2"/>
        <v>300</v>
      </c>
      <c r="I27" s="5">
        <f t="shared" si="3"/>
        <v>3</v>
      </c>
    </row>
    <row r="28" spans="2:9" ht="12.75">
      <c r="B28" s="9" t="s">
        <v>64</v>
      </c>
      <c r="E28" s="18" t="s">
        <v>18</v>
      </c>
      <c r="F28" s="41">
        <v>150</v>
      </c>
      <c r="G28" s="5">
        <v>16.38</v>
      </c>
      <c r="H28" s="8">
        <f t="shared" si="2"/>
        <v>2457</v>
      </c>
      <c r="I28" s="5">
        <f t="shared" si="3"/>
        <v>24.57</v>
      </c>
    </row>
    <row r="29" spans="2:9" ht="12.75">
      <c r="B29" s="9" t="s">
        <v>19</v>
      </c>
      <c r="E29" s="18" t="s">
        <v>20</v>
      </c>
      <c r="F29" s="41">
        <v>494.28</v>
      </c>
      <c r="G29" s="5">
        <v>1</v>
      </c>
      <c r="H29" s="8">
        <f t="shared" si="2"/>
        <v>494.28</v>
      </c>
      <c r="I29" s="5">
        <f t="shared" si="3"/>
        <v>4.9428</v>
      </c>
    </row>
    <row r="30" spans="2:9" ht="12.75">
      <c r="B30" t="s">
        <v>21</v>
      </c>
      <c r="E30" s="19" t="s">
        <v>20</v>
      </c>
      <c r="F30" s="41">
        <v>101.33</v>
      </c>
      <c r="G30" s="5">
        <v>1</v>
      </c>
      <c r="H30" s="8">
        <f t="shared" si="2"/>
        <v>101.33</v>
      </c>
      <c r="I30" s="5">
        <f t="shared" si="3"/>
        <v>1.0133</v>
      </c>
    </row>
    <row r="31" spans="2:9" ht="12.75">
      <c r="B31" t="s">
        <v>22</v>
      </c>
      <c r="E31" s="19" t="s">
        <v>20</v>
      </c>
      <c r="F31" s="41">
        <v>1061.13</v>
      </c>
      <c r="G31" s="5">
        <v>1</v>
      </c>
      <c r="H31" s="8">
        <f t="shared" si="2"/>
        <v>1061.13</v>
      </c>
      <c r="I31" s="5">
        <f t="shared" si="3"/>
        <v>10.611300000000002</v>
      </c>
    </row>
    <row r="32" spans="2:9" ht="12.75">
      <c r="B32" t="s">
        <v>23</v>
      </c>
      <c r="E32" s="19" t="s">
        <v>20</v>
      </c>
      <c r="F32" s="41">
        <v>62.5</v>
      </c>
      <c r="G32" s="5">
        <v>1</v>
      </c>
      <c r="H32" s="8">
        <f t="shared" si="2"/>
        <v>62.5</v>
      </c>
      <c r="I32" s="5">
        <f t="shared" si="3"/>
        <v>0.625</v>
      </c>
    </row>
    <row r="33" spans="2:9" ht="12.75">
      <c r="B33" t="s">
        <v>24</v>
      </c>
      <c r="E33" s="19" t="s">
        <v>20</v>
      </c>
      <c r="F33" s="41">
        <v>1144.54</v>
      </c>
      <c r="G33" s="5">
        <v>1</v>
      </c>
      <c r="H33" s="8">
        <f t="shared" si="2"/>
        <v>1144.54</v>
      </c>
      <c r="I33" s="5">
        <f t="shared" si="3"/>
        <v>11.4454</v>
      </c>
    </row>
    <row r="34" spans="2:9" ht="12.75">
      <c r="B34" t="s">
        <v>25</v>
      </c>
      <c r="E34" s="19" t="s">
        <v>26</v>
      </c>
      <c r="F34" s="41">
        <v>510</v>
      </c>
      <c r="G34" s="5">
        <v>10.62</v>
      </c>
      <c r="H34" s="8">
        <f t="shared" si="2"/>
        <v>5416.2</v>
      </c>
      <c r="I34" s="5">
        <f t="shared" si="3"/>
        <v>54.162</v>
      </c>
    </row>
    <row r="35" spans="2:9" ht="12.75">
      <c r="B35" s="9" t="s">
        <v>53</v>
      </c>
      <c r="E35" s="19" t="s">
        <v>26</v>
      </c>
      <c r="F35" s="41">
        <v>96</v>
      </c>
      <c r="G35" s="5">
        <f>ownlbr</f>
        <v>23.47</v>
      </c>
      <c r="H35" s="8">
        <f t="shared" si="2"/>
        <v>2253.12</v>
      </c>
      <c r="I35" s="5">
        <f>+H35/100</f>
        <v>22.5312</v>
      </c>
    </row>
    <row r="36" spans="2:9" ht="12.75">
      <c r="B36" t="s">
        <v>27</v>
      </c>
      <c r="E36" s="19" t="s">
        <v>20</v>
      </c>
      <c r="F36" s="41">
        <v>10089.69</v>
      </c>
      <c r="G36" s="5">
        <f>opint</f>
        <v>0.0475</v>
      </c>
      <c r="H36" s="33">
        <f t="shared" si="2"/>
        <v>479.26027500000004</v>
      </c>
      <c r="I36" s="33">
        <f>+H36/100</f>
        <v>4.79260275</v>
      </c>
    </row>
    <row r="37" spans="2:9" ht="12.75">
      <c r="B37" s="6" t="s">
        <v>40</v>
      </c>
      <c r="F37" s="41"/>
      <c r="G37" s="5"/>
      <c r="H37" s="1">
        <f>SUM(H17:H36)</f>
        <v>33879.631475</v>
      </c>
      <c r="I37" s="1">
        <f>+H37/100</f>
        <v>338.79631475</v>
      </c>
    </row>
    <row r="38" spans="6:9" ht="12.75">
      <c r="F38" s="41"/>
      <c r="G38" s="5"/>
      <c r="H38" s="1"/>
      <c r="I38" s="5"/>
    </row>
    <row r="39" spans="2:9" ht="12.75">
      <c r="B39" s="6" t="s">
        <v>28</v>
      </c>
      <c r="F39" s="41"/>
      <c r="G39" s="5"/>
      <c r="H39" s="44">
        <f>+H14-H37</f>
        <v>609.5685249999951</v>
      </c>
      <c r="I39" s="44">
        <f>+H39/100</f>
        <v>6.095685249999951</v>
      </c>
    </row>
    <row r="40" spans="6:9" ht="12.75">
      <c r="F40" s="41"/>
      <c r="G40" s="5"/>
      <c r="H40" s="1"/>
      <c r="I40" s="5"/>
    </row>
    <row r="41" spans="1:7" ht="12.75">
      <c r="A41" s="6" t="s">
        <v>29</v>
      </c>
      <c r="F41" s="41"/>
      <c r="G41" s="5"/>
    </row>
    <row r="42" spans="2:7" ht="12.75">
      <c r="B42" t="s">
        <v>30</v>
      </c>
      <c r="F42" s="41"/>
      <c r="G42" s="5"/>
    </row>
    <row r="43" spans="3:9" ht="12.75">
      <c r="C43" t="s">
        <v>31</v>
      </c>
      <c r="E43" s="19" t="s">
        <v>20</v>
      </c>
      <c r="F43" s="41">
        <v>400.52</v>
      </c>
      <c r="G43" s="5">
        <v>1</v>
      </c>
      <c r="H43">
        <f aca="true" t="shared" si="4" ref="H43:H50">F43*G43</f>
        <v>400.52</v>
      </c>
      <c r="I43" s="5">
        <f>+H43/100</f>
        <v>4.005199999999999</v>
      </c>
    </row>
    <row r="44" spans="3:9" ht="12.75">
      <c r="C44" t="s">
        <v>42</v>
      </c>
      <c r="E44" s="19" t="s">
        <v>20</v>
      </c>
      <c r="F44" s="41">
        <v>1983.08</v>
      </c>
      <c r="G44" s="5">
        <v>1</v>
      </c>
      <c r="H44">
        <f t="shared" si="4"/>
        <v>1983.08</v>
      </c>
      <c r="I44" s="5">
        <f aca="true" t="shared" si="5" ref="I44:I50">+H44/100</f>
        <v>19.8308</v>
      </c>
    </row>
    <row r="45" spans="3:9" ht="12.75">
      <c r="C45" t="s">
        <v>32</v>
      </c>
      <c r="E45" s="19" t="s">
        <v>20</v>
      </c>
      <c r="F45" s="41">
        <v>95.24</v>
      </c>
      <c r="G45" s="5">
        <v>1</v>
      </c>
      <c r="H45">
        <f t="shared" si="4"/>
        <v>95.24</v>
      </c>
      <c r="I45" s="5">
        <f t="shared" si="5"/>
        <v>0.9523999999999999</v>
      </c>
    </row>
    <row r="46" spans="3:9" ht="12.75">
      <c r="C46" t="s">
        <v>33</v>
      </c>
      <c r="E46" s="19" t="s">
        <v>20</v>
      </c>
      <c r="F46" s="41">
        <v>409.42</v>
      </c>
      <c r="G46" s="5">
        <v>1</v>
      </c>
      <c r="H46">
        <f t="shared" si="4"/>
        <v>409.42</v>
      </c>
      <c r="I46" s="5">
        <f t="shared" si="5"/>
        <v>4.0942</v>
      </c>
    </row>
    <row r="47" spans="3:9" ht="12.75">
      <c r="C47" t="s">
        <v>34</v>
      </c>
      <c r="E47" s="19" t="s">
        <v>20</v>
      </c>
      <c r="F47" s="41">
        <v>709.73</v>
      </c>
      <c r="G47" s="5">
        <v>1</v>
      </c>
      <c r="H47">
        <f t="shared" si="4"/>
        <v>709.73</v>
      </c>
      <c r="I47" s="5">
        <f t="shared" si="5"/>
        <v>7.097300000000001</v>
      </c>
    </row>
    <row r="48" spans="2:9" ht="12.75">
      <c r="B48" s="9" t="s">
        <v>54</v>
      </c>
      <c r="E48" s="18" t="s">
        <v>20</v>
      </c>
      <c r="F48" s="41">
        <v>13777</v>
      </c>
      <c r="G48" s="5">
        <f>Retlivint</f>
        <v>0.03625</v>
      </c>
      <c r="H48">
        <f t="shared" si="4"/>
        <v>499.41625</v>
      </c>
      <c r="I48" s="5">
        <f t="shared" si="5"/>
        <v>4.9941625</v>
      </c>
    </row>
    <row r="49" spans="2:9" ht="12.75">
      <c r="B49" s="9" t="s">
        <v>35</v>
      </c>
      <c r="E49" s="19" t="s">
        <v>20</v>
      </c>
      <c r="F49" s="41">
        <v>148.42</v>
      </c>
      <c r="G49" s="5">
        <v>1</v>
      </c>
      <c r="H49">
        <f t="shared" si="4"/>
        <v>148.42</v>
      </c>
      <c r="I49" s="5">
        <f t="shared" si="5"/>
        <v>1.4842</v>
      </c>
    </row>
    <row r="50" spans="2:9" ht="12.75">
      <c r="B50" t="s">
        <v>36</v>
      </c>
      <c r="E50" s="19" t="s">
        <v>20</v>
      </c>
      <c r="F50" s="41">
        <v>500</v>
      </c>
      <c r="G50" s="5">
        <v>1</v>
      </c>
      <c r="H50" s="7">
        <f t="shared" si="4"/>
        <v>500</v>
      </c>
      <c r="I50" s="45">
        <f t="shared" si="5"/>
        <v>5</v>
      </c>
    </row>
    <row r="51" spans="2:9" ht="12.75">
      <c r="B51" s="6" t="s">
        <v>41</v>
      </c>
      <c r="H51" s="1">
        <f>SUM(H43:H50)</f>
        <v>4745.82625</v>
      </c>
      <c r="I51" s="1">
        <f>+H51/100</f>
        <v>47.458262500000004</v>
      </c>
    </row>
    <row r="52" spans="8:9" ht="12.75">
      <c r="H52" s="1"/>
      <c r="I52" s="5"/>
    </row>
    <row r="53" spans="2:9" ht="12.75">
      <c r="B53" s="6" t="s">
        <v>37</v>
      </c>
      <c r="H53" s="34">
        <f>+H37+H51</f>
        <v>38625.457725</v>
      </c>
      <c r="I53" s="34">
        <f>+H53/100</f>
        <v>386.25457725</v>
      </c>
    </row>
    <row r="54" spans="8:9" ht="12.75">
      <c r="H54" s="1"/>
      <c r="I54" s="5"/>
    </row>
    <row r="55" spans="2:9" ht="13.5" thickBot="1">
      <c r="B55" s="6" t="s">
        <v>73</v>
      </c>
      <c r="H55" s="35">
        <f>+H14-H53</f>
        <v>-4136.257725000003</v>
      </c>
      <c r="I55" s="35">
        <f>+H55/100</f>
        <v>-41.36257725000003</v>
      </c>
    </row>
    <row r="56" ht="13.5" thickTop="1"/>
  </sheetData>
  <sheetProtection/>
  <mergeCells count="2">
    <mergeCell ref="B2:E2"/>
    <mergeCell ref="B3:E3"/>
  </mergeCells>
  <printOptions/>
  <pageMargins left="0.75" right="0.75" top="1" bottom="1" header="0.5" footer="0.5"/>
  <pageSetup fitToHeight="1" fitToWidth="1" horizontalDpi="300" verticalDpi="3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Idaho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Rimbey</dc:creator>
  <cp:keywords/>
  <dc:description/>
  <cp:lastModifiedBy>Painter, Kathleen</cp:lastModifiedBy>
  <cp:lastPrinted>2015-05-13T23:38:25Z</cp:lastPrinted>
  <dcterms:created xsi:type="dcterms:W3CDTF">1998-10-26T16:06:53Z</dcterms:created>
  <dcterms:modified xsi:type="dcterms:W3CDTF">2015-05-13T23:39:05Z</dcterms:modified>
  <cp:category/>
  <cp:version/>
  <cp:contentType/>
  <cp:contentStatus/>
</cp:coreProperties>
</file>