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ata\COP\CCOP\CCOP 2015\"/>
    </mc:Choice>
  </mc:AlternateContent>
  <bookViews>
    <workbookView xWindow="0" yWindow="1665" windowWidth="10710" windowHeight="6030" tabRatio="736"/>
  </bookViews>
  <sheets>
    <sheet name="Instructions" sheetId="34" r:id="rId1"/>
    <sheet name="Authors" sheetId="35" r:id="rId2"/>
    <sheet name="Mach_Input" sheetId="32" r:id="rId3"/>
    <sheet name="Mach_Output" sheetId="33" r:id="rId4"/>
    <sheet name="Blank" sheetId="36" r:id="rId5"/>
    <sheet name="EI-FBD-15" sheetId="37" r:id="rId6"/>
    <sheet name="EI-MBD-15" sheetId="38" r:id="rId7"/>
    <sheet name="EI-HRWD-15" sheetId="40" r:id="rId8"/>
    <sheet name="EI-SWWD-15" sheetId="44" r:id="rId9"/>
    <sheet name="EI-HWSD1-15" sheetId="42" r:id="rId10"/>
    <sheet name="EI-HWSD2-15" sheetId="43" r:id="rId11"/>
    <sheet name="Sheet3" sheetId="3" r:id="rId12"/>
  </sheets>
  <definedNames>
    <definedName name="_xlnm.Print_Area" localSheetId="4">Blank!$A$1:$K$119</definedName>
    <definedName name="_xlnm.Print_Area" localSheetId="5">'EI-FBD-15'!$A$1:$M$111</definedName>
    <definedName name="_xlnm.Print_Area" localSheetId="7">'EI-HRWD-15'!$A$1:$M$111</definedName>
    <definedName name="_xlnm.Print_Area" localSheetId="9">'EI-HWSD1-15'!$A$1:$M$114</definedName>
    <definedName name="_xlnm.Print_Area" localSheetId="10">'EI-HWSD2-15'!$A$1:$M$110</definedName>
    <definedName name="_xlnm.Print_Area" localSheetId="6">'EI-MBD-15'!$A$1:$M$111</definedName>
    <definedName name="_xlnm.Print_Area" localSheetId="8">'EI-SWWD-15'!$A$1:$M$111</definedName>
    <definedName name="_xlnm.Print_Titles" localSheetId="4">Blank!$1:$5</definedName>
    <definedName name="_xlnm.Print_Titles" localSheetId="5">'EI-FBD-15'!$1:$5</definedName>
    <definedName name="_xlnm.Print_Titles" localSheetId="7">'EI-HRWD-15'!$1:$5</definedName>
    <definedName name="_xlnm.Print_Titles" localSheetId="9">'EI-HWSD1-15'!$1:$5</definedName>
    <definedName name="_xlnm.Print_Titles" localSheetId="10">'EI-HWSD2-15'!$1:$5</definedName>
    <definedName name="_xlnm.Print_Titles" localSheetId="6">'EI-MBD-15'!$1:$5</definedName>
    <definedName name="_xlnm.Print_Titles" localSheetId="8">'EI-SWWD-15'!$1:$5</definedName>
  </definedNames>
  <calcPr calcId="152511"/>
</workbook>
</file>

<file path=xl/calcChain.xml><?xml version="1.0" encoding="utf-8"?>
<calcChain xmlns="http://schemas.openxmlformats.org/spreadsheetml/2006/main">
  <c r="I38" i="43" l="1"/>
  <c r="I39" i="38"/>
  <c r="I39" i="40"/>
  <c r="I39" i="44"/>
  <c r="I42" i="42"/>
  <c r="I17" i="38"/>
  <c r="I39" i="37"/>
  <c r="E102" i="44"/>
  <c r="C102" i="44" s="1"/>
  <c r="E92" i="44"/>
  <c r="C92" i="44" s="1"/>
  <c r="G92" i="44"/>
  <c r="I74" i="44"/>
  <c r="I75" i="44" s="1"/>
  <c r="I55" i="44"/>
  <c r="I54" i="44"/>
  <c r="I53" i="44"/>
  <c r="I50" i="44"/>
  <c r="I49" i="44"/>
  <c r="I46" i="44"/>
  <c r="I45" i="44"/>
  <c r="I44" i="44"/>
  <c r="I41" i="44"/>
  <c r="I40" i="44"/>
  <c r="I38" i="44"/>
  <c r="I37" i="44"/>
  <c r="I34" i="44"/>
  <c r="I33" i="44"/>
  <c r="I32" i="44"/>
  <c r="I31" i="44"/>
  <c r="I30" i="44"/>
  <c r="I27" i="44"/>
  <c r="I26" i="44"/>
  <c r="I25" i="44"/>
  <c r="I24" i="44"/>
  <c r="I21" i="44"/>
  <c r="I20" i="44"/>
  <c r="I19" i="44"/>
  <c r="I18" i="44"/>
  <c r="I17" i="44"/>
  <c r="I16" i="44"/>
  <c r="I13" i="44"/>
  <c r="I12" i="44"/>
  <c r="I7" i="44"/>
  <c r="E101" i="43"/>
  <c r="G101" i="43" s="1"/>
  <c r="E91" i="43"/>
  <c r="G91" i="43" s="1"/>
  <c r="I73" i="43"/>
  <c r="I54" i="43"/>
  <c r="I53" i="43"/>
  <c r="I52" i="43"/>
  <c r="I49" i="43"/>
  <c r="I48" i="43"/>
  <c r="I45" i="43"/>
  <c r="I44" i="43"/>
  <c r="I43" i="43"/>
  <c r="I40" i="43"/>
  <c r="I39" i="43"/>
  <c r="I37" i="43"/>
  <c r="I36" i="43"/>
  <c r="I33" i="43"/>
  <c r="I32" i="43"/>
  <c r="I31" i="43"/>
  <c r="I30" i="43"/>
  <c r="I29" i="43"/>
  <c r="I26" i="43"/>
  <c r="I25" i="43"/>
  <c r="I24" i="43"/>
  <c r="I23" i="43"/>
  <c r="I20" i="43"/>
  <c r="I19" i="43"/>
  <c r="I18" i="43"/>
  <c r="I17" i="43"/>
  <c r="I16" i="43"/>
  <c r="I13" i="43"/>
  <c r="I12" i="43"/>
  <c r="I11" i="43" s="1"/>
  <c r="I7" i="43"/>
  <c r="E105" i="42"/>
  <c r="G105" i="42" s="1"/>
  <c r="E95" i="42"/>
  <c r="G95" i="42" s="1"/>
  <c r="I77" i="42"/>
  <c r="I78" i="42" s="1"/>
  <c r="I58" i="42"/>
  <c r="I57" i="42"/>
  <c r="I56" i="42"/>
  <c r="I53" i="42"/>
  <c r="I52" i="42"/>
  <c r="I51" i="42" s="1"/>
  <c r="I49" i="42"/>
  <c r="I48" i="42"/>
  <c r="I47" i="42"/>
  <c r="I44" i="42"/>
  <c r="I43" i="42"/>
  <c r="I41" i="42"/>
  <c r="I40" i="42"/>
  <c r="I37" i="42"/>
  <c r="I36" i="42"/>
  <c r="I35" i="42"/>
  <c r="I34" i="42"/>
  <c r="I33" i="42"/>
  <c r="I30" i="42"/>
  <c r="I29" i="42"/>
  <c r="I28" i="42"/>
  <c r="I27" i="42"/>
  <c r="I26" i="42"/>
  <c r="I25" i="42"/>
  <c r="I22" i="42"/>
  <c r="I21" i="42"/>
  <c r="I20" i="42"/>
  <c r="I19" i="42"/>
  <c r="I18" i="42"/>
  <c r="I17" i="42"/>
  <c r="I16" i="42"/>
  <c r="I13" i="42"/>
  <c r="I12" i="42"/>
  <c r="I11" i="42" s="1"/>
  <c r="I7" i="42"/>
  <c r="E102" i="40"/>
  <c r="G102" i="40" s="1"/>
  <c r="E92" i="40"/>
  <c r="C92" i="40" s="1"/>
  <c r="G92" i="40"/>
  <c r="I74" i="40"/>
  <c r="I75" i="40" s="1"/>
  <c r="I55" i="40"/>
  <c r="I54" i="40"/>
  <c r="I53" i="40"/>
  <c r="I50" i="40"/>
  <c r="I49" i="40"/>
  <c r="I48" i="40" s="1"/>
  <c r="I46" i="40"/>
  <c r="I45" i="40"/>
  <c r="I44" i="40"/>
  <c r="I43" i="40" s="1"/>
  <c r="I41" i="40"/>
  <c r="I40" i="40"/>
  <c r="I38" i="40"/>
  <c r="I37" i="40"/>
  <c r="I34" i="40"/>
  <c r="I33" i="40"/>
  <c r="I32" i="40"/>
  <c r="I31" i="40"/>
  <c r="I30" i="40"/>
  <c r="I27" i="40"/>
  <c r="I26" i="40"/>
  <c r="I25" i="40"/>
  <c r="I24" i="40"/>
  <c r="I21" i="40"/>
  <c r="I20" i="40"/>
  <c r="I19" i="40"/>
  <c r="I18" i="40"/>
  <c r="I17" i="40"/>
  <c r="I16" i="40"/>
  <c r="I13" i="40"/>
  <c r="I12" i="40"/>
  <c r="I11" i="40" s="1"/>
  <c r="I7" i="40"/>
  <c r="E102" i="38"/>
  <c r="G102" i="38" s="1"/>
  <c r="E92" i="38"/>
  <c r="G92" i="38" s="1"/>
  <c r="I74" i="38"/>
  <c r="I75" i="38" s="1"/>
  <c r="I55" i="38"/>
  <c r="I54" i="38"/>
  <c r="I53" i="38"/>
  <c r="I52" i="38"/>
  <c r="I50" i="38"/>
  <c r="I49" i="38"/>
  <c r="I46" i="38"/>
  <c r="I45" i="38"/>
  <c r="I44" i="38"/>
  <c r="I41" i="38"/>
  <c r="I40" i="38"/>
  <c r="I38" i="38"/>
  <c r="I37" i="38"/>
  <c r="I34" i="38"/>
  <c r="I33" i="38"/>
  <c r="I32" i="38"/>
  <c r="I31" i="38"/>
  <c r="I30" i="38"/>
  <c r="I27" i="38"/>
  <c r="I26" i="38"/>
  <c r="I25" i="38"/>
  <c r="I24" i="38"/>
  <c r="I21" i="38"/>
  <c r="I20" i="38"/>
  <c r="I19" i="38"/>
  <c r="I18" i="38"/>
  <c r="I16" i="38"/>
  <c r="I13" i="38"/>
  <c r="I12" i="38"/>
  <c r="I7" i="38"/>
  <c r="E102" i="37"/>
  <c r="G102" i="37" s="1"/>
  <c r="E92" i="37"/>
  <c r="C92" i="37" s="1"/>
  <c r="I74" i="37"/>
  <c r="I55" i="37"/>
  <c r="I54" i="37"/>
  <c r="I53" i="37"/>
  <c r="I50" i="37"/>
  <c r="I49" i="37"/>
  <c r="I48" i="37" s="1"/>
  <c r="I46" i="37"/>
  <c r="I45" i="37"/>
  <c r="I44" i="37"/>
  <c r="I41" i="37"/>
  <c r="I40" i="37"/>
  <c r="I38" i="37"/>
  <c r="I37" i="37"/>
  <c r="I34" i="37"/>
  <c r="I33" i="37"/>
  <c r="I32" i="37"/>
  <c r="I31" i="37"/>
  <c r="I30" i="37"/>
  <c r="I27" i="37"/>
  <c r="I26" i="37"/>
  <c r="I25" i="37"/>
  <c r="I24" i="37"/>
  <c r="I23" i="37"/>
  <c r="I20" i="37"/>
  <c r="I19" i="37"/>
  <c r="I18" i="37"/>
  <c r="I17" i="37"/>
  <c r="I16" i="37"/>
  <c r="I13" i="37"/>
  <c r="I12" i="37"/>
  <c r="I11" i="37" s="1"/>
  <c r="I7" i="37"/>
  <c r="E104" i="36"/>
  <c r="E94" i="36"/>
  <c r="G94" i="36" s="1"/>
  <c r="C94" i="36"/>
  <c r="I76" i="36"/>
  <c r="I57" i="36"/>
  <c r="I56" i="36"/>
  <c r="I55" i="36"/>
  <c r="I52" i="36"/>
  <c r="I50" i="36" s="1"/>
  <c r="I51" i="36"/>
  <c r="I48" i="36"/>
  <c r="I47" i="36"/>
  <c r="I46" i="36"/>
  <c r="I43" i="36"/>
  <c r="I42" i="36"/>
  <c r="I41" i="36"/>
  <c r="I40" i="36"/>
  <c r="I37" i="36"/>
  <c r="I36" i="36"/>
  <c r="I35" i="36"/>
  <c r="I34" i="36"/>
  <c r="I33" i="36"/>
  <c r="I30" i="36"/>
  <c r="I29" i="36"/>
  <c r="I28" i="36"/>
  <c r="I27" i="36"/>
  <c r="I26" i="36"/>
  <c r="I25" i="36"/>
  <c r="I22" i="36"/>
  <c r="I21" i="36"/>
  <c r="I20" i="36"/>
  <c r="I19" i="36"/>
  <c r="I18" i="36"/>
  <c r="I17" i="36"/>
  <c r="I16" i="36"/>
  <c r="I13" i="36"/>
  <c r="I12" i="36"/>
  <c r="I7" i="36"/>
  <c r="D7" i="33"/>
  <c r="I7" i="33" s="1"/>
  <c r="D8" i="33"/>
  <c r="E8" i="33" s="1"/>
  <c r="C8" i="33" s="1"/>
  <c r="D9" i="33"/>
  <c r="E9" i="33" s="1"/>
  <c r="C9" i="33" s="1"/>
  <c r="D10" i="33"/>
  <c r="I10" i="33" s="1"/>
  <c r="D11" i="33"/>
  <c r="I11" i="33" s="1"/>
  <c r="D12" i="33"/>
  <c r="I12" i="33" s="1"/>
  <c r="D13" i="33"/>
  <c r="I13" i="33" s="1"/>
  <c r="D14" i="33"/>
  <c r="E14" i="33" s="1"/>
  <c r="C14" i="33" s="1"/>
  <c r="D15" i="33"/>
  <c r="I15" i="33" s="1"/>
  <c r="D16" i="33"/>
  <c r="E16" i="33" s="1"/>
  <c r="C16" i="33" s="1"/>
  <c r="D17" i="33"/>
  <c r="I17" i="33" s="1"/>
  <c r="D18" i="33"/>
  <c r="E18" i="33" s="1"/>
  <c r="C18" i="33" s="1"/>
  <c r="I18" i="33"/>
  <c r="D19" i="33"/>
  <c r="I19" i="33" s="1"/>
  <c r="D20" i="33"/>
  <c r="E20" i="33" s="1"/>
  <c r="C20" i="33" s="1"/>
  <c r="D21" i="33"/>
  <c r="I21" i="33" s="1"/>
  <c r="D22" i="33"/>
  <c r="I22" i="33" s="1"/>
  <c r="D23" i="33"/>
  <c r="E23" i="33" s="1"/>
  <c r="C23" i="33" s="1"/>
  <c r="D24" i="33"/>
  <c r="D25" i="33"/>
  <c r="E25" i="33" s="1"/>
  <c r="C25" i="33" s="1"/>
  <c r="I25" i="33"/>
  <c r="D26" i="33"/>
  <c r="I26" i="33" s="1"/>
  <c r="D27" i="33"/>
  <c r="I27" i="33" s="1"/>
  <c r="D28" i="33"/>
  <c r="I28" i="33" s="1"/>
  <c r="D29" i="33"/>
  <c r="I29" i="33"/>
  <c r="D30" i="33"/>
  <c r="I30" i="33" s="1"/>
  <c r="F7" i="33"/>
  <c r="F8" i="33"/>
  <c r="G8" i="33" s="1"/>
  <c r="H8" i="33"/>
  <c r="F9" i="33"/>
  <c r="H9" i="33" s="1"/>
  <c r="F10" i="33"/>
  <c r="H10" i="33" s="1"/>
  <c r="F11" i="33"/>
  <c r="F12" i="33"/>
  <c r="G12" i="33" s="1"/>
  <c r="F13" i="33"/>
  <c r="H13" i="33" s="1"/>
  <c r="F14" i="33"/>
  <c r="H14" i="33" s="1"/>
  <c r="F15" i="33"/>
  <c r="G15" i="33" s="1"/>
  <c r="F16" i="33"/>
  <c r="H16" i="33" s="1"/>
  <c r="F17" i="33"/>
  <c r="H17" i="33"/>
  <c r="F18" i="33"/>
  <c r="H18" i="33" s="1"/>
  <c r="F19" i="33"/>
  <c r="G19" i="33" s="1"/>
  <c r="F20" i="33"/>
  <c r="H20" i="33" s="1"/>
  <c r="F21" i="33"/>
  <c r="H21" i="33" s="1"/>
  <c r="F22" i="33"/>
  <c r="H22" i="33" s="1"/>
  <c r="F23" i="33"/>
  <c r="G23" i="33" s="1"/>
  <c r="F24" i="33"/>
  <c r="H24" i="33" s="1"/>
  <c r="F25" i="33"/>
  <c r="H25" i="33" s="1"/>
  <c r="F26" i="33"/>
  <c r="H26" i="33" s="1"/>
  <c r="F27" i="33"/>
  <c r="F28" i="33"/>
  <c r="G28" i="33" s="1"/>
  <c r="H28" i="33"/>
  <c r="F29" i="33"/>
  <c r="H29" i="33" s="1"/>
  <c r="F30" i="33"/>
  <c r="H30" i="33" s="1"/>
  <c r="G9" i="33"/>
  <c r="G17" i="33"/>
  <c r="G21" i="33"/>
  <c r="E15" i="33"/>
  <c r="C15" i="33" s="1"/>
  <c r="E17" i="33"/>
  <c r="C17" i="33" s="1"/>
  <c r="E27" i="33"/>
  <c r="C27" i="33" s="1"/>
  <c r="E29" i="33"/>
  <c r="C29" i="33" s="1"/>
  <c r="B7" i="33"/>
  <c r="B8" i="33"/>
  <c r="B9" i="33"/>
  <c r="B33" i="33" s="1"/>
  <c r="B10" i="33"/>
  <c r="B11" i="33"/>
  <c r="B12" i="33"/>
  <c r="B13" i="33"/>
  <c r="B14" i="33"/>
  <c r="B15" i="33"/>
  <c r="B16" i="33"/>
  <c r="B17" i="33"/>
  <c r="B18" i="33"/>
  <c r="B19" i="33"/>
  <c r="B20" i="33"/>
  <c r="B21" i="33"/>
  <c r="B22" i="33"/>
  <c r="B23" i="33"/>
  <c r="B24" i="33"/>
  <c r="B25" i="33"/>
  <c r="B26" i="33"/>
  <c r="B27" i="33"/>
  <c r="B28" i="33"/>
  <c r="B29" i="33"/>
  <c r="B30" i="33"/>
  <c r="A12" i="33"/>
  <c r="A30" i="33"/>
  <c r="A29" i="33"/>
  <c r="A28" i="33"/>
  <c r="A27" i="33"/>
  <c r="A26" i="33"/>
  <c r="A25" i="33"/>
  <c r="A24" i="33"/>
  <c r="A23" i="33"/>
  <c r="A22" i="33"/>
  <c r="A21" i="33"/>
  <c r="A20" i="33"/>
  <c r="A19" i="33"/>
  <c r="A18" i="33"/>
  <c r="A17" i="33"/>
  <c r="A16" i="33"/>
  <c r="A15" i="33"/>
  <c r="A14" i="33"/>
  <c r="A13" i="33"/>
  <c r="A11" i="33"/>
  <c r="A10" i="33"/>
  <c r="A9" i="33"/>
  <c r="A8" i="33"/>
  <c r="A7" i="33"/>
  <c r="I75" i="37"/>
  <c r="G11" i="33"/>
  <c r="H11" i="33"/>
  <c r="G27" i="33"/>
  <c r="H27" i="33"/>
  <c r="H15" i="33"/>
  <c r="C95" i="42"/>
  <c r="G7" i="33"/>
  <c r="E28" i="33"/>
  <c r="C28" i="33" s="1"/>
  <c r="E24" i="33"/>
  <c r="C24" i="33" s="1"/>
  <c r="I24" i="33"/>
  <c r="I20" i="33"/>
  <c r="E12" i="33"/>
  <c r="C12" i="33" s="1"/>
  <c r="G14" i="33"/>
  <c r="G16" i="33"/>
  <c r="C99" i="42" l="1"/>
  <c r="I23" i="40"/>
  <c r="I43" i="38"/>
  <c r="C91" i="43"/>
  <c r="G26" i="33"/>
  <c r="C98" i="36"/>
  <c r="I43" i="44"/>
  <c r="E26" i="33"/>
  <c r="C26" i="33" s="1"/>
  <c r="E11" i="33"/>
  <c r="C11" i="33" s="1"/>
  <c r="I47" i="43"/>
  <c r="G20" i="33"/>
  <c r="E10" i="33"/>
  <c r="C10" i="33" s="1"/>
  <c r="H12" i="33"/>
  <c r="I9" i="33"/>
  <c r="E108" i="36"/>
  <c r="I48" i="38"/>
  <c r="I42" i="43"/>
  <c r="I51" i="43"/>
  <c r="I48" i="44"/>
  <c r="G102" i="44"/>
  <c r="G109" i="42"/>
  <c r="C96" i="44"/>
  <c r="C106" i="44"/>
  <c r="G106" i="44"/>
  <c r="I36" i="44"/>
  <c r="I23" i="44"/>
  <c r="G106" i="40"/>
  <c r="G96" i="40"/>
  <c r="C96" i="40"/>
  <c r="I29" i="40"/>
  <c r="C102" i="40"/>
  <c r="C106" i="40" s="1"/>
  <c r="I15" i="38"/>
  <c r="I11" i="38"/>
  <c r="I43" i="37"/>
  <c r="I29" i="37"/>
  <c r="E22" i="33"/>
  <c r="C22" i="33" s="1"/>
  <c r="C96" i="37"/>
  <c r="I29" i="38"/>
  <c r="I36" i="40"/>
  <c r="I39" i="42"/>
  <c r="I22" i="43"/>
  <c r="I35" i="43"/>
  <c r="I15" i="44"/>
  <c r="I52" i="44"/>
  <c r="G30" i="33"/>
  <c r="I15" i="37"/>
  <c r="C95" i="43"/>
  <c r="I11" i="44"/>
  <c r="E106" i="37"/>
  <c r="I8" i="33"/>
  <c r="G104" i="36"/>
  <c r="G108" i="36" s="1"/>
  <c r="E96" i="40"/>
  <c r="D33" i="33"/>
  <c r="E98" i="36"/>
  <c r="E21" i="33"/>
  <c r="C21" i="33" s="1"/>
  <c r="G25" i="33"/>
  <c r="I23" i="33"/>
  <c r="I11" i="36"/>
  <c r="I45" i="36"/>
  <c r="I54" i="36"/>
  <c r="C102" i="37"/>
  <c r="C106" i="37" s="1"/>
  <c r="I15" i="40"/>
  <c r="I52" i="40"/>
  <c r="I55" i="42"/>
  <c r="I24" i="36"/>
  <c r="G98" i="36"/>
  <c r="I22" i="37"/>
  <c r="I36" i="37"/>
  <c r="G106" i="37"/>
  <c r="C101" i="43"/>
  <c r="C105" i="43" s="1"/>
  <c r="I29" i="44"/>
  <c r="F33" i="33"/>
  <c r="C105" i="42"/>
  <c r="C109" i="42" s="1"/>
  <c r="C102" i="38"/>
  <c r="C106" i="38" s="1"/>
  <c r="C104" i="36"/>
  <c r="C108" i="36" s="1"/>
  <c r="I15" i="36"/>
  <c r="I32" i="36"/>
  <c r="E106" i="38"/>
  <c r="I15" i="43"/>
  <c r="I28" i="43"/>
  <c r="G96" i="44"/>
  <c r="I52" i="37"/>
  <c r="I23" i="38"/>
  <c r="I15" i="42"/>
  <c r="I32" i="42"/>
  <c r="I46" i="42"/>
  <c r="G18" i="33"/>
  <c r="H7" i="33"/>
  <c r="E106" i="40"/>
  <c r="E13" i="33"/>
  <c r="C13" i="33" s="1"/>
  <c r="I14" i="33"/>
  <c r="I39" i="36"/>
  <c r="I36" i="38"/>
  <c r="I24" i="42"/>
  <c r="G99" i="42"/>
  <c r="G105" i="43"/>
  <c r="E96" i="38"/>
  <c r="E96" i="44"/>
  <c r="G24" i="33"/>
  <c r="I16" i="33"/>
  <c r="H19" i="33"/>
  <c r="E96" i="37"/>
  <c r="H23" i="33"/>
  <c r="E7" i="33"/>
  <c r="E99" i="42"/>
  <c r="G29" i="33"/>
  <c r="I74" i="43"/>
  <c r="G96" i="38"/>
  <c r="G106" i="38"/>
  <c r="E109" i="42"/>
  <c r="G10" i="33"/>
  <c r="G92" i="37"/>
  <c r="G96" i="37" s="1"/>
  <c r="E30" i="33"/>
  <c r="C30" i="33" s="1"/>
  <c r="G95" i="43"/>
  <c r="E95" i="43"/>
  <c r="E19" i="33"/>
  <c r="C19" i="33" s="1"/>
  <c r="C92" i="38"/>
  <c r="C96" i="38" s="1"/>
  <c r="E105" i="43"/>
  <c r="G22" i="33"/>
  <c r="E106" i="44"/>
  <c r="I77" i="36"/>
  <c r="G13" i="33"/>
  <c r="I62" i="42" l="1"/>
  <c r="E107" i="42" s="1"/>
  <c r="I59" i="38"/>
  <c r="C104" i="38" s="1"/>
  <c r="I58" i="43"/>
  <c r="I59" i="43" s="1"/>
  <c r="I59" i="44"/>
  <c r="I60" i="44" s="1"/>
  <c r="I59" i="40"/>
  <c r="C94" i="40" s="1"/>
  <c r="I59" i="37"/>
  <c r="C104" i="37" s="1"/>
  <c r="I61" i="36"/>
  <c r="I33" i="33"/>
  <c r="I35" i="33" s="1"/>
  <c r="H33" i="33"/>
  <c r="H35" i="33" s="1"/>
  <c r="G33" i="33"/>
  <c r="G35" i="33" s="1"/>
  <c r="E33" i="33"/>
  <c r="C7" i="33"/>
  <c r="C33" i="33" s="1"/>
  <c r="E93" i="43" l="1"/>
  <c r="I63" i="42"/>
  <c r="C107" i="42"/>
  <c r="I80" i="42"/>
  <c r="I81" i="42" s="1"/>
  <c r="G97" i="42"/>
  <c r="G107" i="42"/>
  <c r="E97" i="42"/>
  <c r="I65" i="42"/>
  <c r="C97" i="42"/>
  <c r="I60" i="38"/>
  <c r="C94" i="38"/>
  <c r="G104" i="38"/>
  <c r="E94" i="38"/>
  <c r="G94" i="38"/>
  <c r="E104" i="38"/>
  <c r="I77" i="38"/>
  <c r="I80" i="38" s="1"/>
  <c r="I62" i="38"/>
  <c r="G93" i="43"/>
  <c r="E103" i="43"/>
  <c r="C93" i="43"/>
  <c r="I76" i="43"/>
  <c r="C107" i="43" s="1"/>
  <c r="I61" i="43"/>
  <c r="C103" i="43"/>
  <c r="G103" i="43"/>
  <c r="G97" i="43"/>
  <c r="E94" i="44"/>
  <c r="I77" i="44"/>
  <c r="E108" i="44" s="1"/>
  <c r="E104" i="44"/>
  <c r="I62" i="44"/>
  <c r="G104" i="44"/>
  <c r="C94" i="44"/>
  <c r="G94" i="44"/>
  <c r="C104" i="44"/>
  <c r="I60" i="40"/>
  <c r="I77" i="40"/>
  <c r="I80" i="40" s="1"/>
  <c r="G94" i="40"/>
  <c r="G104" i="40"/>
  <c r="E104" i="40"/>
  <c r="I62" i="40"/>
  <c r="E94" i="40"/>
  <c r="C104" i="40"/>
  <c r="E104" i="37"/>
  <c r="I62" i="37"/>
  <c r="G94" i="37"/>
  <c r="I60" i="37"/>
  <c r="I77" i="37"/>
  <c r="E108" i="37" s="1"/>
  <c r="E94" i="37"/>
  <c r="G104" i="37"/>
  <c r="C94" i="37"/>
  <c r="I62" i="36"/>
  <c r="E106" i="36"/>
  <c r="C106" i="36"/>
  <c r="G106" i="36"/>
  <c r="I64" i="36"/>
  <c r="G96" i="36"/>
  <c r="C96" i="36"/>
  <c r="I79" i="36"/>
  <c r="E96" i="36"/>
  <c r="G98" i="40"/>
  <c r="E98" i="40"/>
  <c r="C108" i="44" l="1"/>
  <c r="I78" i="44"/>
  <c r="E111" i="42"/>
  <c r="C101" i="42"/>
  <c r="G101" i="42"/>
  <c r="C111" i="42"/>
  <c r="E101" i="42"/>
  <c r="G111" i="42"/>
  <c r="I83" i="42"/>
  <c r="C108" i="40"/>
  <c r="I78" i="40"/>
  <c r="C108" i="38"/>
  <c r="C98" i="38"/>
  <c r="G98" i="38"/>
  <c r="E98" i="38"/>
  <c r="G108" i="38"/>
  <c r="I78" i="38"/>
  <c r="E108" i="38"/>
  <c r="E108" i="40"/>
  <c r="E97" i="43"/>
  <c r="G107" i="43"/>
  <c r="C97" i="43"/>
  <c r="I79" i="43"/>
  <c r="E107" i="43"/>
  <c r="I77" i="43"/>
  <c r="G98" i="44"/>
  <c r="G108" i="44"/>
  <c r="C98" i="44"/>
  <c r="I80" i="44"/>
  <c r="E98" i="44"/>
  <c r="G108" i="40"/>
  <c r="C98" i="40"/>
  <c r="I78" i="37"/>
  <c r="E98" i="37"/>
  <c r="C98" i="37"/>
  <c r="C108" i="37"/>
  <c r="G98" i="37"/>
  <c r="I80" i="37"/>
  <c r="G108" i="37"/>
  <c r="G110" i="36"/>
  <c r="C110" i="36"/>
  <c r="I82" i="36"/>
  <c r="E100" i="36"/>
  <c r="G100" i="36"/>
  <c r="C100" i="36"/>
  <c r="I80" i="36"/>
  <c r="E110" i="36"/>
</calcChain>
</file>

<file path=xl/sharedStrings.xml><?xml version="1.0" encoding="utf-8"?>
<sst xmlns="http://schemas.openxmlformats.org/spreadsheetml/2006/main" count="712" uniqueCount="165">
  <si>
    <t>Gross Returns</t>
  </si>
  <si>
    <t>Item</t>
  </si>
  <si>
    <t>Quantity</t>
  </si>
  <si>
    <t>Per Acre</t>
  </si>
  <si>
    <t>Unit</t>
  </si>
  <si>
    <t>Price or</t>
  </si>
  <si>
    <t>Cost</t>
  </si>
  <si>
    <t>Cost/Acre</t>
  </si>
  <si>
    <t>Value or</t>
  </si>
  <si>
    <t>Operating Inputs</t>
  </si>
  <si>
    <t>Seed:</t>
  </si>
  <si>
    <t>Fertilizer:</t>
  </si>
  <si>
    <t>Pesticides:</t>
  </si>
  <si>
    <t>Custom Fertilize</t>
  </si>
  <si>
    <t>Other:</t>
  </si>
  <si>
    <t>Crop Insurance</t>
  </si>
  <si>
    <t>Operating Interest</t>
  </si>
  <si>
    <t>Total Operating Costs</t>
  </si>
  <si>
    <t>Operating Costs per Unit</t>
  </si>
  <si>
    <t>Net Returns Above Operating Expenses</t>
  </si>
  <si>
    <t>Ownership Costs:</t>
  </si>
  <si>
    <t>Management Fee</t>
  </si>
  <si>
    <t>Total Ownership Costs</t>
  </si>
  <si>
    <t>Ownership Costs per Unit</t>
  </si>
  <si>
    <t>Total Costs per Acre</t>
  </si>
  <si>
    <t>Total Cost per Unit</t>
  </si>
  <si>
    <t>Returns to Risk</t>
  </si>
  <si>
    <t>lb</t>
  </si>
  <si>
    <t>ac</t>
  </si>
  <si>
    <t>hrs</t>
  </si>
  <si>
    <t>Custom &amp; Consultants:</t>
  </si>
  <si>
    <t>Wheat</t>
  </si>
  <si>
    <t>bu</t>
  </si>
  <si>
    <t>Custom Haul</t>
  </si>
  <si>
    <t>Price</t>
  </si>
  <si>
    <t>Breakeven Analysis:</t>
  </si>
  <si>
    <t>Yield</t>
  </si>
  <si>
    <t>Base</t>
  </si>
  <si>
    <t>+</t>
  </si>
  <si>
    <t>-</t>
  </si>
  <si>
    <t>Operating Cost Breakeven</t>
  </si>
  <si>
    <t>Ownership Cost Breakeven</t>
  </si>
  <si>
    <t>Total Cost Breakeven</t>
  </si>
  <si>
    <t>User's Name:</t>
  </si>
  <si>
    <t>Address:</t>
  </si>
  <si>
    <t>Date:</t>
  </si>
  <si>
    <t>Barley</t>
  </si>
  <si>
    <t>Feed Barley Seed</t>
  </si>
  <si>
    <t>Wheat Seed - HRW</t>
  </si>
  <si>
    <t>Wheat Seed - HWS</t>
  </si>
  <si>
    <t>Notes:</t>
  </si>
  <si>
    <t>Questions, comments and suggestions about this spreadsheet should be sent to:</t>
  </si>
  <si>
    <t>Each crop costs and returns estimate or enterprise budget is contained in a separate sheet.  There is also a blank sheet that will allow the user to create an enterprise budget from scratch.  Data entry is made in the white cells.  Existing data in these cells can be modified or deleted.  In general, the light green cells contain formulas and the light blue cells are labels or borders.  Each budget sheet is protected and the shaded (colored) cells are locked so that the user can not unintentionally over write a formula.  In order to add or delete a row or to change labels in the colored cells, the sheet must be unprotected using Tools - Protection (Protect Sheet - Unprotect Sheet) option.</t>
  </si>
  <si>
    <t>There are limitations to what this program can do.  It is not designed to provide the detailed calculations associated with a full scale budget generator, such as that used to create the University of Idaho's enterprise budgets.  The limitations are mainly in calculating machinery operating costs and calculating ownership costs for machinery and equipment.</t>
  </si>
  <si>
    <t>Repairs and fuel expenses are often tracked only on a whole farm.  The values found on a 1040 Schedule F can be allocated equally per acre, or a simple weighting scheme can be used.  For example a crop like potatoes should get a bigger percentage of the per acre fuel and repair costs than wheat.</t>
  </si>
  <si>
    <t>Machinery and Equipment Values for Lease Agreements and Enterprise Budgets</t>
  </si>
  <si>
    <t>Market</t>
  </si>
  <si>
    <t>Purchase</t>
  </si>
  <si>
    <t>Salvage</t>
  </si>
  <si>
    <t>Useful</t>
  </si>
  <si>
    <t>Remaining</t>
  </si>
  <si>
    <t>Insurance</t>
  </si>
  <si>
    <t>Interest</t>
  </si>
  <si>
    <t>%</t>
  </si>
  <si>
    <t>Value</t>
  </si>
  <si>
    <t>Life</t>
  </si>
  <si>
    <t>Rate</t>
  </si>
  <si>
    <t>Utilization</t>
  </si>
  <si>
    <t>Tractor</t>
  </si>
  <si>
    <t>Disk</t>
  </si>
  <si>
    <t xml:space="preserve"> </t>
  </si>
  <si>
    <t>CalculatedMachinery and Equipment Values for Lease Agreements and Enterprise Budgets.</t>
  </si>
  <si>
    <t>Scroll to bottom of table to see totals</t>
  </si>
  <si>
    <t>Annual</t>
  </si>
  <si>
    <t xml:space="preserve">Annual </t>
  </si>
  <si>
    <t>SL</t>
  </si>
  <si>
    <t>Depreciated</t>
  </si>
  <si>
    <t>Average</t>
  </si>
  <si>
    <t>Depreciaton</t>
  </si>
  <si>
    <t>Depreciation</t>
  </si>
  <si>
    <t>Investment</t>
  </si>
  <si>
    <t>Total</t>
  </si>
  <si>
    <t>Cost or</t>
  </si>
  <si>
    <t>Acres:</t>
  </si>
  <si>
    <t>The sheets Mach_Input and Mach_Output can be used to calculate ownership costs for machinery and equipment, including annual charges for depreciation, interest and insurance.  This can be done for an individual piece of equipment or for all equipment used in that enterprise.  The "utilization" factor can be adjusted for each crop.  If all the equipment on the farm is entered in Mach_Input, simply change the utilization factor to get the appropriate enterprise specific values for depreciation, interest and insurance.  The machinery information is entered in Mach_Input.  Information needed includes: the name of the item, market value, purchase price, savage value, years of useful life, remaining life in years, insurance rate, interest rate and the percent utilization factor.  Calculated values are found in Mach_Output.  These values can then be calculated on a per acre basis by entering the number of acres in cell C35.  These values can then be entered in the appropriate enterprise.</t>
  </si>
  <si>
    <t>Liquid Nitrogen</t>
  </si>
  <si>
    <t>Dry Nitrogen - Preplant</t>
  </si>
  <si>
    <t>Dry P2O5</t>
  </si>
  <si>
    <t xml:space="preserve">There are two issues that users should be aware of regarding crops with multiple products, i.e. a barley crop where both the straw and the grain are harvested, or when a nurse crop is planted when a perennial crop is established.  When multiple products are produced and listed in a budget, the breakeven values per unit of production (i.e. bushel, ton, etc.) will not work properly.  There is a similar problem with the sensitivity analysis on the second page of the sheet.  The enterprise budget sheets and the blank sheet are set up to list only one product.  If a second product is added, the breakeven analysis will no longer be valid. </t>
  </si>
  <si>
    <t>Publication No.</t>
  </si>
  <si>
    <t>Crop</t>
  </si>
  <si>
    <t>Authors</t>
  </si>
  <si>
    <t xml:space="preserve">Paul Patterson. </t>
  </si>
  <si>
    <t>Dryland Feed Barley - Lower Rainfall Areas</t>
  </si>
  <si>
    <t>Dryland Malting Barley - Higher Rainfall Areas</t>
  </si>
  <si>
    <t>Dryland Hard Red Winter Wheat After Summer Fallow- Lower Rainfall Areas</t>
  </si>
  <si>
    <t>Dryland Hard White Spring Wheat - Lower Rainfall Areas</t>
  </si>
  <si>
    <t>Dryland Hard White Spring Wheat - Higher Rainfall Areas</t>
  </si>
  <si>
    <t>Machinery:</t>
  </si>
  <si>
    <t>Labor:</t>
  </si>
  <si>
    <t>Storage:</t>
  </si>
  <si>
    <t>type in crop name</t>
  </si>
  <si>
    <t>Lube</t>
  </si>
  <si>
    <t>Repairs</t>
  </si>
  <si>
    <t>gal</t>
  </si>
  <si>
    <t>Wheat Seed - SWW</t>
  </si>
  <si>
    <t>Paul E. Patterson</t>
  </si>
  <si>
    <t>Dryland Soft White Winter Wheat After Summer Fallow- Lower Rainfall Areas</t>
  </si>
  <si>
    <t>Fuel - Gas</t>
  </si>
  <si>
    <t>Fuel - Diesel</t>
  </si>
  <si>
    <t>Spring Malting Barley Seed</t>
  </si>
  <si>
    <t>2,4-D Amine (4 lb)</t>
  </si>
  <si>
    <t>Ammonium Sulfate</t>
  </si>
  <si>
    <t>acre</t>
  </si>
  <si>
    <t xml:space="preserve">Paul E. Patterson </t>
  </si>
  <si>
    <t>fl oz</t>
  </si>
  <si>
    <t>Fuel - Road Diesel</t>
  </si>
  <si>
    <t>General Overhead</t>
  </si>
  <si>
    <t>Land Rent</t>
  </si>
  <si>
    <t>Property Taxes</t>
  </si>
  <si>
    <t>Property Insurance</t>
  </si>
  <si>
    <t>Investment Repairs</t>
  </si>
  <si>
    <t>Equipment</t>
  </si>
  <si>
    <t>Axial XL</t>
  </si>
  <si>
    <t>Liquid P2O5</t>
  </si>
  <si>
    <t>pint</t>
  </si>
  <si>
    <t>Huskie</t>
  </si>
  <si>
    <t>Banvel 4L</t>
  </si>
  <si>
    <t>Dry Sulfur - Preplant</t>
  </si>
  <si>
    <t>Roundup Power Max (4.5 lb)</t>
  </si>
  <si>
    <t>Equipment Operator Labor</t>
  </si>
  <si>
    <t>General Farm Labor</t>
  </si>
  <si>
    <t>Custom Haul: barley</t>
  </si>
  <si>
    <t>Operating Interest: @ 5.75%</t>
  </si>
  <si>
    <t>Bronate Advanced</t>
  </si>
  <si>
    <t>Soft White Wheat</t>
  </si>
  <si>
    <t>Custom Haul: Wheat</t>
  </si>
  <si>
    <t>Hard White Wheat</t>
  </si>
  <si>
    <t>Custom Fertilize: 0-400 lbs</t>
  </si>
  <si>
    <t>Custom Fertilize:  0 - 400 lbs</t>
  </si>
  <si>
    <t>Crop Cost of Production Worksheet: Version 1.7 April 1, 2016</t>
  </si>
  <si>
    <r>
      <t xml:space="preserve">The purpose of this spreadsheet is to allow the user to access the crop costs and returns  (CAR) estimates--or enterprise budgets--available from the University of Idaho and to modify these estimates to fit the user's situation.  The crop costs and returns estimates published by the University of Idaho are representative for that crop and area. They are </t>
    </r>
    <r>
      <rPr>
        <sz val="10"/>
        <color indexed="10"/>
        <rFont val="Arial"/>
        <family val="2"/>
      </rPr>
      <t xml:space="preserve">not </t>
    </r>
    <r>
      <rPr>
        <sz val="10"/>
        <rFont val="Arial"/>
        <family val="2"/>
      </rPr>
      <t xml:space="preserve">the average cost of production for a crop and area.  More information is available on the background and assumption page provided with the published budgets.  These are available on the Internet at http://www.uidaho.edu/cals/idaho-agbiz/crop-enterprise-budgets The crops costs and returns are developed for different geographic regions of the state.  This spreadsheet contains the </t>
    </r>
    <r>
      <rPr>
        <sz val="10"/>
        <color indexed="12"/>
        <rFont val="Arial"/>
        <family val="2"/>
      </rPr>
      <t>dryland</t>
    </r>
    <r>
      <rPr>
        <sz val="10"/>
        <rFont val="Arial"/>
        <family val="2"/>
      </rPr>
      <t xml:space="preserve"> (rain fed) crop costs and returns estimates for </t>
    </r>
    <r>
      <rPr>
        <sz val="10"/>
        <color indexed="12"/>
        <rFont val="Arial"/>
        <family val="2"/>
      </rPr>
      <t>eastern Idaho</t>
    </r>
    <r>
      <rPr>
        <sz val="10"/>
        <rFont val="Arial"/>
        <family val="2"/>
      </rPr>
      <t>.</t>
    </r>
  </si>
  <si>
    <t>The abbreviated labels on the sheet tabs are similar to the publication number assigned to the published enterprise budgets.  The first two or three letters indicate the area of the state.  These include: NI for Northern Idaho, WI for Western Idaho (Treasure Valley), SCI for Southcentral Idaho (Magic Valley), and EI for Eastern Idaho (Upper and Lower Snake River Valleys).  The second series of letters is an abbreviation for the crop name.  In general, the first two letters of the crop are used, i.e. Po for potato, or the first letter of each word when the crop name has two words, i.e. MB for malting barley.   The last two numbers indicate the year these costs were collected, i.e. 07 for 2007.  Crop budgets are revised and published on a biennial basis in odd-numbered years.</t>
  </si>
  <si>
    <t>Ben Eborn</t>
  </si>
  <si>
    <t>(208) 847-0344, or emailed to beborn@uidaho.edu</t>
  </si>
  <si>
    <t>Note: while input prices are for 2015, the commodity price,  which is used to generate the gross receipts, is typically the average of the current year harvest price and a 3-year rolling average for the crop marketing years preceding 2015.</t>
  </si>
  <si>
    <t>2015 Eastern Idaho Dryland Crop Costs and Returns</t>
  </si>
  <si>
    <t>EBB4-FBD1-15</t>
  </si>
  <si>
    <t>EBB4-MBD-15</t>
  </si>
  <si>
    <t>EBB4-HRWD-15</t>
  </si>
  <si>
    <t>EBB4-HWSD1-15</t>
  </si>
  <si>
    <t>EBB4-HWSD2-15</t>
  </si>
  <si>
    <t>EBB4-SWWD-15</t>
  </si>
  <si>
    <t>Retired University of Idaho Extension Agricultural Economist</t>
  </si>
  <si>
    <t>pattersn@gold.uidaho.edu</t>
  </si>
  <si>
    <t>Table 1. 2015 Eastern Idaho Dryland Feed Barley: Lower Rainfall Areas.</t>
  </si>
  <si>
    <t>Table 1. 2015 Eastern Idaho Dryland Spring Malting Barley: Higher Rainfall Areas.</t>
  </si>
  <si>
    <t>Table 1. 2015 Eastern Idaho Dryland Hard Red Winter Wheat Following Summer Fallow: Lower Rainfall Areas.</t>
  </si>
  <si>
    <t>Final 04/1/2016</t>
  </si>
  <si>
    <t>Table 1. 2015 Eastern Idaho Dryland Hard White Spring Wheat: Lower Rainfall Areas</t>
  </si>
  <si>
    <t>Final 04/1/2015</t>
  </si>
  <si>
    <t>Table 1. 2015 Eastern Idaho Dryland Hard White Spring Wheat: Higher  Rainfall Areas.</t>
  </si>
  <si>
    <t>Table 1. 2015 Eastern Idaho Dryland Soft White Winter Wheat Following Summer Fallow: Lower Rainfall Areas.</t>
  </si>
  <si>
    <t>Custom Fertilize: 0 - 400 lbs</t>
  </si>
  <si>
    <t>Final 4/1/2016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</si>
</sst>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0.0"/>
    <numFmt numFmtId="165" formatCode="&quot;$&quot;#,##0.00"/>
    <numFmt numFmtId="166" formatCode="&quot;$&quot;#,##0"/>
  </numFmts>
  <fonts count="14" x14ac:knownFonts="1">
    <font>
      <sz val="10"/>
      <name val="Arial"/>
    </font>
    <font>
      <sz val="12"/>
      <name val="Arial"/>
      <family val="2"/>
    </font>
    <font>
      <u/>
      <sz val="10"/>
      <name val="Arial"/>
      <family val="2"/>
    </font>
    <font>
      <b/>
      <u/>
      <sz val="10"/>
      <name val="Arial"/>
      <family val="2"/>
    </font>
    <font>
      <u/>
      <sz val="10"/>
      <color indexed="12"/>
      <name val="Arial"/>
      <family val="2"/>
    </font>
    <font>
      <sz val="10"/>
      <color indexed="10"/>
      <name val="Arial"/>
      <family val="2"/>
    </font>
    <font>
      <sz val="10"/>
      <color indexed="12"/>
      <name val="Arial"/>
      <family val="2"/>
    </font>
    <font>
      <sz val="10"/>
      <name val="Arial"/>
      <family val="2"/>
    </font>
    <font>
      <u/>
      <sz val="12"/>
      <name val="Arial"/>
      <family val="2"/>
    </font>
    <font>
      <sz val="11"/>
      <name val="Arial"/>
      <family val="2"/>
    </font>
    <font>
      <b/>
      <sz val="10"/>
      <name val="Arial"/>
      <family val="2"/>
    </font>
    <font>
      <sz val="10"/>
      <color rgb="FF0070C0"/>
      <name val="Arial"/>
      <family val="2"/>
    </font>
    <font>
      <sz val="10"/>
      <color rgb="FF0000FF"/>
      <name val="Arial"/>
      <family val="2"/>
    </font>
    <font>
      <sz val="10"/>
      <color rgb="FFFF0000"/>
      <name val="Arial"/>
      <family val="2"/>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CC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9" fillId="0" borderId="0"/>
    <xf numFmtId="0" fontId="7" fillId="0" borderId="0"/>
  </cellStyleXfs>
  <cellXfs count="178">
    <xf numFmtId="0" fontId="0" fillId="0" borderId="0" xfId="0"/>
    <xf numFmtId="0" fontId="0" fillId="2" borderId="0" xfId="0" applyFill="1"/>
    <xf numFmtId="0" fontId="0" fillId="2" borderId="1" xfId="0" applyFill="1" applyBorder="1"/>
    <xf numFmtId="0" fontId="0" fillId="2" borderId="0" xfId="0" applyFill="1" applyBorder="1"/>
    <xf numFmtId="0" fontId="0" fillId="2" borderId="1" xfId="0" applyFill="1" applyBorder="1" applyAlignment="1">
      <alignment horizontal="center"/>
    </xf>
    <xf numFmtId="0" fontId="2" fillId="2" borderId="0" xfId="0" applyFont="1" applyFill="1" applyAlignment="1">
      <alignment horizontal="center"/>
    </xf>
    <xf numFmtId="0" fontId="0" fillId="0" borderId="0" xfId="0" applyBorder="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164" fontId="0" fillId="0" borderId="0" xfId="0" applyNumberFormat="1" applyProtection="1">
      <protection locked="0"/>
    </xf>
    <xf numFmtId="0" fontId="0" fillId="2" borderId="1" xfId="0" applyFill="1" applyBorder="1" applyProtection="1"/>
    <xf numFmtId="0" fontId="0" fillId="2" borderId="0" xfId="0" applyFill="1" applyProtection="1"/>
    <xf numFmtId="0" fontId="0" fillId="2" borderId="0" xfId="0" applyFill="1" applyProtection="1">
      <protection locked="0"/>
    </xf>
    <xf numFmtId="0" fontId="0" fillId="3" borderId="0" xfId="0" applyFill="1" applyAlignment="1">
      <alignment wrapText="1"/>
    </xf>
    <xf numFmtId="0" fontId="0" fillId="2" borderId="2" xfId="0" applyFill="1" applyBorder="1"/>
    <xf numFmtId="0" fontId="0" fillId="4" borderId="0" xfId="0" applyFill="1" applyProtection="1"/>
    <xf numFmtId="0" fontId="8" fillId="2" borderId="0" xfId="0" applyFont="1" applyFill="1"/>
    <xf numFmtId="0" fontId="1" fillId="2" borderId="0" xfId="0" applyFont="1" applyFill="1" applyProtection="1"/>
    <xf numFmtId="0" fontId="0" fillId="2" borderId="2" xfId="0" applyFill="1" applyBorder="1" applyAlignment="1">
      <alignment horizontal="center"/>
    </xf>
    <xf numFmtId="0" fontId="0" fillId="2" borderId="0" xfId="0" applyFill="1" applyAlignment="1" applyProtection="1">
      <alignment horizontal="center"/>
    </xf>
    <xf numFmtId="0" fontId="0" fillId="2" borderId="1" xfId="0" applyFill="1" applyBorder="1" applyAlignment="1" applyProtection="1">
      <alignment horizontal="center"/>
    </xf>
    <xf numFmtId="0" fontId="7" fillId="2" borderId="0" xfId="0" applyFont="1" applyFill="1" applyAlignment="1" applyProtection="1">
      <alignment horizontal="center"/>
    </xf>
    <xf numFmtId="6" fontId="0" fillId="4" borderId="0" xfId="0" applyNumberFormat="1" applyFill="1" applyAlignment="1" applyProtection="1">
      <alignment horizontal="center"/>
    </xf>
    <xf numFmtId="6" fontId="0" fillId="4" borderId="1" xfId="0" applyNumberFormat="1" applyFill="1" applyBorder="1" applyAlignment="1" applyProtection="1">
      <alignment horizontal="center"/>
    </xf>
    <xf numFmtId="0" fontId="0" fillId="4" borderId="0" xfId="0" applyFill="1" applyAlignment="1" applyProtection="1">
      <alignment horizontal="center"/>
    </xf>
    <xf numFmtId="0" fontId="0" fillId="3" borderId="0" xfId="0" applyFill="1" applyAlignment="1" applyProtection="1">
      <alignment horizontal="center"/>
    </xf>
    <xf numFmtId="6" fontId="0" fillId="3" borderId="0" xfId="0" applyNumberFormat="1" applyFill="1" applyAlignment="1" applyProtection="1">
      <alignment horizontal="center"/>
    </xf>
    <xf numFmtId="0" fontId="0" fillId="0" borderId="0" xfId="0" applyAlignment="1">
      <alignment horizontal="center"/>
    </xf>
    <xf numFmtId="0" fontId="0" fillId="2" borderId="0" xfId="0" applyFill="1" applyAlignment="1">
      <alignment horizontal="center"/>
    </xf>
    <xf numFmtId="0" fontId="0" fillId="2" borderId="0" xfId="0" applyFill="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pplyProtection="1">
      <alignment horizontal="center"/>
      <protection locked="0"/>
    </xf>
    <xf numFmtId="10" fontId="0" fillId="0" borderId="0" xfId="0" applyNumberFormat="1" applyAlignment="1" applyProtection="1">
      <alignment horizontal="center"/>
      <protection locked="0"/>
    </xf>
    <xf numFmtId="166"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10" fontId="0" fillId="0" borderId="1" xfId="0" applyNumberFormat="1" applyBorder="1" applyAlignment="1" applyProtection="1">
      <alignment horizontal="center"/>
      <protection locked="0"/>
    </xf>
    <xf numFmtId="0" fontId="0" fillId="2" borderId="0" xfId="0" applyFill="1" applyBorder="1" applyProtection="1"/>
    <xf numFmtId="0" fontId="0" fillId="2" borderId="0" xfId="0" applyFill="1" applyBorder="1" applyAlignment="1" applyProtection="1">
      <alignment horizontal="center"/>
    </xf>
    <xf numFmtId="49" fontId="0" fillId="0" borderId="0" xfId="0" applyNumberFormat="1" applyProtection="1">
      <protection locked="0"/>
    </xf>
    <xf numFmtId="49" fontId="0" fillId="0" borderId="1" xfId="0" applyNumberFormat="1" applyBorder="1" applyProtection="1">
      <protection locked="0"/>
    </xf>
    <xf numFmtId="49" fontId="0" fillId="4" borderId="0" xfId="0" applyNumberFormat="1" applyFill="1" applyProtection="1"/>
    <xf numFmtId="0" fontId="0" fillId="4" borderId="1" xfId="0" applyFill="1" applyBorder="1" applyProtection="1"/>
    <xf numFmtId="0" fontId="0" fillId="5" borderId="0" xfId="0" applyFill="1"/>
    <xf numFmtId="0" fontId="0" fillId="5" borderId="0" xfId="0" applyFill="1" applyAlignment="1">
      <alignment horizontal="center"/>
    </xf>
    <xf numFmtId="0" fontId="0" fillId="5" borderId="0" xfId="0" applyFill="1" applyAlignment="1">
      <alignment horizontal="right"/>
    </xf>
    <xf numFmtId="8" fontId="0" fillId="3" borderId="0" xfId="0" applyNumberFormat="1" applyFill="1" applyAlignment="1">
      <alignment horizontal="center"/>
    </xf>
    <xf numFmtId="0" fontId="7" fillId="0" borderId="0" xfId="0" applyFont="1" applyProtection="1">
      <protection locked="0"/>
    </xf>
    <xf numFmtId="0" fontId="7" fillId="3" borderId="0" xfId="0" applyFont="1" applyFill="1" applyAlignment="1">
      <alignment horizontal="center"/>
    </xf>
    <xf numFmtId="0" fontId="7" fillId="3" borderId="0" xfId="0" applyFont="1" applyFill="1" applyAlignment="1">
      <alignment wrapText="1"/>
    </xf>
    <xf numFmtId="0" fontId="7" fillId="0" borderId="0" xfId="3"/>
    <xf numFmtId="0" fontId="1" fillId="0" borderId="0" xfId="3" applyFont="1"/>
    <xf numFmtId="0" fontId="2" fillId="0" borderId="0" xfId="3" applyFont="1"/>
    <xf numFmtId="0" fontId="2" fillId="0" borderId="0" xfId="3" applyFont="1" applyAlignment="1">
      <alignment horizontal="center"/>
    </xf>
    <xf numFmtId="0" fontId="7" fillId="0" borderId="0" xfId="3" applyFont="1" applyAlignment="1">
      <alignment vertical="top"/>
    </xf>
    <xf numFmtId="0" fontId="7" fillId="0" borderId="0" xfId="3" applyFont="1"/>
    <xf numFmtId="0" fontId="7" fillId="0" borderId="0" xfId="3" applyFont="1" applyAlignment="1">
      <alignment vertical="top" wrapText="1"/>
    </xf>
    <xf numFmtId="0" fontId="7" fillId="0" borderId="0" xfId="3" applyAlignment="1">
      <alignment vertical="top"/>
    </xf>
    <xf numFmtId="0" fontId="7" fillId="0" borderId="1" xfId="3" applyBorder="1"/>
    <xf numFmtId="0" fontId="4" fillId="0" borderId="0" xfId="1" applyAlignment="1" applyProtection="1"/>
    <xf numFmtId="0" fontId="7" fillId="0" borderId="1" xfId="3" applyBorder="1" applyAlignment="1">
      <alignment horizontal="center" vertical="center"/>
    </xf>
    <xf numFmtId="0" fontId="7" fillId="0" borderId="1" xfId="3" applyFill="1" applyBorder="1"/>
    <xf numFmtId="0" fontId="1" fillId="2" borderId="0" xfId="3" applyFont="1" applyFill="1"/>
    <xf numFmtId="0" fontId="1" fillId="2" borderId="0" xfId="3" applyFont="1" applyFill="1" applyAlignment="1">
      <alignment horizontal="right"/>
    </xf>
    <xf numFmtId="0" fontId="1" fillId="2" borderId="0" xfId="3" applyFont="1" applyFill="1" applyAlignment="1">
      <alignment horizontal="center"/>
    </xf>
    <xf numFmtId="0" fontId="1" fillId="2" borderId="0" xfId="3" applyFont="1" applyFill="1" applyAlignment="1">
      <alignment horizontal="center" vertical="center"/>
    </xf>
    <xf numFmtId="0" fontId="1" fillId="4" borderId="0" xfId="3" applyFont="1" applyFill="1" applyAlignment="1">
      <alignment horizontal="center"/>
    </xf>
    <xf numFmtId="0" fontId="7" fillId="4" borderId="0" xfId="3" applyFill="1"/>
    <xf numFmtId="0" fontId="7" fillId="0" borderId="0" xfId="3" applyFill="1"/>
    <xf numFmtId="0" fontId="1" fillId="2" borderId="0" xfId="3" applyFont="1" applyFill="1" applyBorder="1" applyAlignment="1">
      <alignment horizontal="center"/>
    </xf>
    <xf numFmtId="0" fontId="7" fillId="2" borderId="1" xfId="3" applyFill="1" applyBorder="1" applyAlignment="1">
      <alignment horizontal="center"/>
    </xf>
    <xf numFmtId="0" fontId="7" fillId="2" borderId="1" xfId="3" applyFill="1" applyBorder="1"/>
    <xf numFmtId="0" fontId="7" fillId="2" borderId="1" xfId="3" applyFill="1" applyBorder="1" applyAlignment="1">
      <alignment horizontal="center" vertical="center"/>
    </xf>
    <xf numFmtId="0" fontId="7" fillId="4" borderId="1" xfId="3" applyFill="1" applyBorder="1"/>
    <xf numFmtId="0" fontId="3" fillId="2" borderId="0" xfId="3" applyFont="1" applyFill="1" applyBorder="1"/>
    <xf numFmtId="0" fontId="7" fillId="2" borderId="0" xfId="3" applyFill="1"/>
    <xf numFmtId="0" fontId="7" fillId="2" borderId="0" xfId="3" applyFill="1" applyAlignment="1">
      <alignment horizontal="center" vertical="center"/>
    </xf>
    <xf numFmtId="0" fontId="7" fillId="0" borderId="0" xfId="3" applyFont="1" applyBorder="1" applyProtection="1">
      <protection locked="0"/>
    </xf>
    <xf numFmtId="0" fontId="7" fillId="2" borderId="0" xfId="3" applyFont="1" applyFill="1" applyBorder="1"/>
    <xf numFmtId="0" fontId="7" fillId="0" borderId="0" xfId="3" applyFont="1" applyBorder="1" applyAlignment="1" applyProtection="1">
      <alignment horizontal="center" vertical="center"/>
      <protection locked="0"/>
    </xf>
    <xf numFmtId="165" fontId="7" fillId="0" borderId="0" xfId="3" applyNumberFormat="1" applyFont="1" applyBorder="1" applyProtection="1">
      <protection locked="0"/>
    </xf>
    <xf numFmtId="165" fontId="7" fillId="4" borderId="0" xfId="3" applyNumberFormat="1" applyFont="1" applyFill="1" applyBorder="1" applyProtection="1"/>
    <xf numFmtId="0" fontId="7" fillId="4" borderId="0" xfId="3" applyFill="1" applyBorder="1"/>
    <xf numFmtId="0" fontId="7" fillId="0" borderId="0" xfId="3" applyFill="1" applyAlignment="1"/>
    <xf numFmtId="0" fontId="7" fillId="2" borderId="0" xfId="3" applyFont="1" applyFill="1" applyBorder="1" applyAlignment="1">
      <alignment horizontal="center" vertical="center"/>
    </xf>
    <xf numFmtId="165" fontId="7" fillId="2" borderId="0" xfId="3" applyNumberFormat="1" applyFont="1" applyFill="1" applyBorder="1"/>
    <xf numFmtId="0" fontId="7" fillId="2" borderId="0" xfId="3" applyFont="1" applyFill="1"/>
    <xf numFmtId="0" fontId="7" fillId="2" borderId="0" xfId="3" applyFont="1" applyFill="1" applyAlignment="1">
      <alignment horizontal="center" vertical="center"/>
    </xf>
    <xf numFmtId="165" fontId="7" fillId="2" borderId="0" xfId="3" applyNumberFormat="1" applyFont="1" applyFill="1"/>
    <xf numFmtId="165" fontId="7" fillId="4" borderId="0" xfId="3" applyNumberFormat="1" applyFont="1" applyFill="1" applyProtection="1"/>
    <xf numFmtId="0" fontId="10" fillId="2" borderId="0" xfId="3" applyFont="1" applyFill="1"/>
    <xf numFmtId="165" fontId="7" fillId="4" borderId="0" xfId="3" applyNumberFormat="1" applyFont="1" applyFill="1" applyAlignment="1" applyProtection="1">
      <alignment horizontal="left"/>
    </xf>
    <xf numFmtId="0" fontId="7" fillId="0" borderId="0" xfId="3" applyFont="1" applyProtection="1">
      <protection locked="0"/>
    </xf>
    <xf numFmtId="0" fontId="7" fillId="0" borderId="0" xfId="3" applyFont="1" applyAlignment="1" applyProtection="1">
      <alignment horizontal="center" vertical="center"/>
      <protection locked="0"/>
    </xf>
    <xf numFmtId="165" fontId="11" fillId="0" borderId="0" xfId="3" applyNumberFormat="1" applyFont="1" applyProtection="1">
      <protection locked="0"/>
    </xf>
    <xf numFmtId="165" fontId="7" fillId="4" borderId="0" xfId="3" applyNumberFormat="1" applyFont="1" applyFill="1"/>
    <xf numFmtId="165" fontId="7" fillId="4" borderId="0" xfId="3" applyNumberFormat="1" applyFont="1" applyFill="1" applyAlignment="1">
      <alignment horizontal="left"/>
    </xf>
    <xf numFmtId="164" fontId="7" fillId="0" borderId="0" xfId="3" applyNumberFormat="1" applyFont="1" applyProtection="1">
      <protection locked="0"/>
    </xf>
    <xf numFmtId="0" fontId="7" fillId="6" borderId="0" xfId="3" applyFont="1" applyFill="1" applyProtection="1">
      <protection locked="0"/>
    </xf>
    <xf numFmtId="0" fontId="7" fillId="6" borderId="0" xfId="3" applyFont="1" applyFill="1"/>
    <xf numFmtId="0" fontId="7" fillId="6" borderId="0" xfId="3" applyFont="1" applyFill="1" applyAlignment="1" applyProtection="1">
      <alignment horizontal="center" vertical="center"/>
      <protection locked="0"/>
    </xf>
    <xf numFmtId="165" fontId="11" fillId="6" borderId="0" xfId="3" applyNumberFormat="1" applyFont="1" applyFill="1" applyProtection="1">
      <protection locked="0"/>
    </xf>
    <xf numFmtId="0" fontId="7" fillId="6" borderId="0" xfId="3" applyFont="1" applyFill="1" applyAlignment="1">
      <alignment horizontal="center" vertical="center"/>
    </xf>
    <xf numFmtId="165" fontId="7" fillId="6" borderId="0" xfId="3" applyNumberFormat="1" applyFont="1" applyFill="1" applyProtection="1">
      <protection locked="0"/>
    </xf>
    <xf numFmtId="0" fontId="7" fillId="0" borderId="0" xfId="3" applyFont="1" applyFill="1"/>
    <xf numFmtId="165" fontId="11" fillId="0" borderId="0" xfId="3" applyNumberFormat="1" applyFont="1" applyFill="1" applyProtection="1">
      <protection locked="0"/>
    </xf>
    <xf numFmtId="0" fontId="7" fillId="2" borderId="1" xfId="3" applyFont="1" applyFill="1" applyBorder="1"/>
    <xf numFmtId="0" fontId="7" fillId="2" borderId="1" xfId="3" applyFont="1" applyFill="1" applyBorder="1" applyAlignment="1">
      <alignment horizontal="center" vertical="center"/>
    </xf>
    <xf numFmtId="165" fontId="7" fillId="4" borderId="1" xfId="3" applyNumberFormat="1" applyFont="1" applyFill="1" applyBorder="1"/>
    <xf numFmtId="0" fontId="7" fillId="0" borderId="0" xfId="3" applyFont="1" applyFill="1" applyProtection="1">
      <protection locked="0"/>
    </xf>
    <xf numFmtId="0" fontId="11" fillId="0" borderId="0" xfId="3" applyFont="1" applyFill="1" applyProtection="1">
      <protection locked="0"/>
    </xf>
    <xf numFmtId="165" fontId="7" fillId="0" borderId="0" xfId="3" applyNumberFormat="1" applyFont="1" applyFill="1" applyProtection="1">
      <protection locked="0"/>
    </xf>
    <xf numFmtId="0" fontId="7" fillId="4" borderId="1" xfId="3" applyFont="1" applyFill="1" applyBorder="1"/>
    <xf numFmtId="0" fontId="7" fillId="2" borderId="0" xfId="3" applyFill="1" applyBorder="1"/>
    <xf numFmtId="0" fontId="7" fillId="2" borderId="0" xfId="3" applyFill="1" applyBorder="1" applyAlignment="1">
      <alignment horizontal="center" vertical="center"/>
    </xf>
    <xf numFmtId="0" fontId="7" fillId="2" borderId="0" xfId="3" applyFill="1" applyAlignment="1"/>
    <xf numFmtId="0" fontId="7" fillId="0" borderId="0" xfId="3" applyAlignment="1"/>
    <xf numFmtId="0" fontId="3" fillId="2" borderId="0" xfId="3" applyFont="1" applyFill="1"/>
    <xf numFmtId="49" fontId="7" fillId="2" borderId="0" xfId="3" applyNumberFormat="1" applyFill="1" applyAlignment="1">
      <alignment horizontal="center"/>
    </xf>
    <xf numFmtId="0" fontId="7" fillId="6" borderId="0" xfId="3" applyFill="1"/>
    <xf numFmtId="9" fontId="7" fillId="0" borderId="0" xfId="3" applyNumberFormat="1" applyAlignment="1" applyProtection="1">
      <alignment horizontal="center"/>
      <protection locked="0"/>
    </xf>
    <xf numFmtId="49" fontId="7" fillId="2" borderId="1" xfId="3" applyNumberFormat="1" applyFill="1" applyBorder="1" applyAlignment="1">
      <alignment horizontal="center"/>
    </xf>
    <xf numFmtId="0" fontId="2" fillId="2" borderId="0" xfId="3" applyFont="1" applyFill="1" applyAlignment="1">
      <alignment horizontal="center"/>
    </xf>
    <xf numFmtId="49" fontId="7" fillId="2" borderId="3" xfId="3" applyNumberFormat="1" applyFill="1" applyBorder="1" applyAlignment="1">
      <alignment horizontal="center"/>
    </xf>
    <xf numFmtId="0" fontId="7" fillId="2" borderId="3" xfId="3" applyFill="1" applyBorder="1"/>
    <xf numFmtId="0" fontId="7" fillId="2" borderId="3" xfId="3" applyFill="1" applyBorder="1" applyAlignment="1">
      <alignment horizontal="center" vertical="center"/>
    </xf>
    <xf numFmtId="0" fontId="7" fillId="2" borderId="3" xfId="3" applyFill="1" applyBorder="1" applyAlignment="1">
      <alignment horizontal="center"/>
    </xf>
    <xf numFmtId="165" fontId="7" fillId="2" borderId="0" xfId="3" applyNumberFormat="1" applyFill="1" applyAlignment="1">
      <alignment horizontal="center" vertical="center"/>
    </xf>
    <xf numFmtId="0" fontId="7" fillId="6" borderId="0" xfId="3" applyFill="1" applyBorder="1"/>
    <xf numFmtId="165" fontId="7" fillId="2" borderId="3" xfId="3" applyNumberFormat="1" applyFill="1" applyBorder="1" applyAlignment="1">
      <alignment horizontal="center"/>
    </xf>
    <xf numFmtId="165" fontId="7" fillId="2" borderId="3" xfId="3" applyNumberFormat="1" applyFill="1" applyBorder="1" applyAlignment="1">
      <alignment horizontal="center" vertical="center"/>
    </xf>
    <xf numFmtId="164" fontId="7" fillId="2" borderId="0" xfId="3" applyNumberFormat="1" applyFill="1" applyAlignment="1">
      <alignment horizontal="center" vertical="center"/>
    </xf>
    <xf numFmtId="0" fontId="7" fillId="6" borderId="1" xfId="3" applyFill="1" applyBorder="1"/>
    <xf numFmtId="0" fontId="7" fillId="2" borderId="0" xfId="3" applyFill="1" applyAlignment="1">
      <alignment horizontal="right"/>
    </xf>
    <xf numFmtId="0" fontId="7" fillId="2" borderId="0" xfId="3" applyFill="1" applyProtection="1">
      <protection locked="0"/>
    </xf>
    <xf numFmtId="0" fontId="7" fillId="0" borderId="0" xfId="3" applyAlignment="1">
      <alignment horizontal="center" vertical="center"/>
    </xf>
    <xf numFmtId="165" fontId="12" fillId="0" borderId="0" xfId="3" applyNumberFormat="1" applyFont="1" applyProtection="1">
      <protection locked="0"/>
    </xf>
    <xf numFmtId="165" fontId="12" fillId="0" borderId="0" xfId="3" applyNumberFormat="1" applyFont="1" applyFill="1" applyProtection="1">
      <protection locked="0"/>
    </xf>
    <xf numFmtId="165" fontId="12" fillId="0" borderId="0" xfId="0" applyNumberFormat="1" applyFont="1" applyFill="1" applyProtection="1">
      <protection locked="0"/>
    </xf>
    <xf numFmtId="165" fontId="12" fillId="2" borderId="0" xfId="3" applyNumberFormat="1" applyFont="1" applyFill="1" applyBorder="1"/>
    <xf numFmtId="165" fontId="12" fillId="2" borderId="0" xfId="3" applyNumberFormat="1" applyFont="1" applyFill="1"/>
    <xf numFmtId="165" fontId="12" fillId="6" borderId="0" xfId="3" applyNumberFormat="1" applyFont="1" applyFill="1" applyProtection="1">
      <protection locked="0"/>
    </xf>
    <xf numFmtId="0" fontId="7" fillId="0" borderId="0" xfId="3" applyFill="1" applyAlignment="1">
      <alignment horizontal="center"/>
    </xf>
    <xf numFmtId="0" fontId="7" fillId="0" borderId="0" xfId="0" applyFont="1" applyFill="1" applyProtection="1">
      <protection locked="0"/>
    </xf>
    <xf numFmtId="2" fontId="0" fillId="0" borderId="0" xfId="0" applyNumberFormat="1" applyProtection="1">
      <protection locked="0"/>
    </xf>
    <xf numFmtId="0" fontId="7" fillId="0" borderId="0" xfId="0" applyFont="1" applyAlignment="1" applyProtection="1">
      <alignment horizontal="center" vertical="center"/>
      <protection locked="0"/>
    </xf>
    <xf numFmtId="0" fontId="0" fillId="0" borderId="0" xfId="0" applyFill="1" applyProtection="1">
      <protection locked="0"/>
    </xf>
    <xf numFmtId="14" fontId="7" fillId="0" borderId="0" xfId="3" applyNumberFormat="1" applyFont="1" applyFill="1" applyAlignment="1">
      <alignment horizontal="center" wrapText="1"/>
    </xf>
    <xf numFmtId="0" fontId="7" fillId="2" borderId="0" xfId="3" applyFont="1" applyFill="1"/>
    <xf numFmtId="0" fontId="7" fillId="0" borderId="0" xfId="3" applyFont="1" applyProtection="1">
      <protection locked="0"/>
    </xf>
    <xf numFmtId="0" fontId="7" fillId="0" borderId="0" xfId="3" applyFont="1" applyFill="1" applyProtection="1">
      <protection locked="0"/>
    </xf>
    <xf numFmtId="0" fontId="0" fillId="0" borderId="0" xfId="0" applyProtection="1">
      <protection locked="0"/>
    </xf>
    <xf numFmtId="165" fontId="12" fillId="0" borderId="0" xfId="0" applyNumberFormat="1" applyFont="1" applyFill="1" applyBorder="1" applyProtection="1">
      <protection locked="0"/>
    </xf>
    <xf numFmtId="0" fontId="7" fillId="0" borderId="0" xfId="3" applyFont="1" applyFill="1" applyProtection="1">
      <protection locked="0"/>
    </xf>
    <xf numFmtId="0" fontId="0" fillId="0" borderId="0" xfId="0" applyFill="1" applyProtection="1">
      <protection locked="0"/>
    </xf>
    <xf numFmtId="165" fontId="12" fillId="0" borderId="0" xfId="3" applyNumberFormat="1" applyFont="1" applyFill="1"/>
    <xf numFmtId="0" fontId="7" fillId="0" borderId="0" xfId="0" applyFont="1" applyBorder="1" applyProtection="1">
      <protection locked="0"/>
    </xf>
    <xf numFmtId="0" fontId="7" fillId="0" borderId="0" xfId="3" applyFont="1" applyProtection="1">
      <protection locked="0"/>
    </xf>
    <xf numFmtId="0" fontId="7" fillId="2" borderId="0" xfId="3" applyFont="1" applyFill="1"/>
    <xf numFmtId="0" fontId="7" fillId="0" borderId="0" xfId="3" applyFont="1" applyFill="1" applyProtection="1">
      <protection locked="0"/>
    </xf>
    <xf numFmtId="0" fontId="0" fillId="0" borderId="0" xfId="0" applyProtection="1">
      <protection locked="0"/>
    </xf>
    <xf numFmtId="0" fontId="13" fillId="3" borderId="0" xfId="0" applyFont="1" applyFill="1" applyAlignment="1">
      <alignment horizontal="left" wrapText="1"/>
    </xf>
    <xf numFmtId="0" fontId="7" fillId="0" borderId="0" xfId="0" applyFont="1"/>
    <xf numFmtId="0" fontId="5" fillId="2" borderId="1" xfId="0" applyFont="1" applyFill="1" applyBorder="1" applyAlignment="1" applyProtection="1">
      <alignment horizontal="center"/>
    </xf>
    <xf numFmtId="0" fontId="7" fillId="0" borderId="0" xfId="3" applyFont="1" applyProtection="1">
      <protection locked="0"/>
    </xf>
    <xf numFmtId="0" fontId="7" fillId="2" borderId="0" xfId="3" applyFont="1" applyFill="1"/>
    <xf numFmtId="0" fontId="7" fillId="0" borderId="0" xfId="3" applyFont="1" applyFill="1" applyProtection="1">
      <protection locked="0"/>
    </xf>
    <xf numFmtId="0" fontId="7" fillId="0" borderId="0" xfId="3" applyProtection="1">
      <protection locked="0"/>
    </xf>
    <xf numFmtId="0" fontId="7" fillId="0" borderId="0" xfId="3" applyAlignment="1" applyProtection="1">
      <protection locked="0"/>
    </xf>
    <xf numFmtId="0" fontId="0" fillId="0" borderId="0" xfId="0" applyAlignment="1" applyProtection="1">
      <protection locked="0"/>
    </xf>
    <xf numFmtId="0" fontId="5" fillId="0" borderId="0" xfId="3" applyFont="1" applyAlignment="1" applyProtection="1">
      <alignment vertical="top" wrapText="1"/>
      <protection locked="0"/>
    </xf>
    <xf numFmtId="0" fontId="7" fillId="0" borderId="0" xfId="3" applyAlignment="1" applyProtection="1">
      <alignment vertical="top" wrapText="1"/>
      <protection locked="0"/>
    </xf>
    <xf numFmtId="0" fontId="6" fillId="0" borderId="0" xfId="3" applyFont="1" applyAlignment="1" applyProtection="1">
      <alignment vertical="top" wrapText="1"/>
      <protection locked="0"/>
    </xf>
    <xf numFmtId="0" fontId="0" fillId="0" borderId="0" xfId="0" applyProtection="1">
      <protection locked="0"/>
    </xf>
    <xf numFmtId="0" fontId="1" fillId="0" borderId="0" xfId="0" applyFont="1" applyFill="1" applyAlignment="1" applyProtection="1">
      <alignment wrapText="1"/>
      <protection locked="0"/>
    </xf>
    <xf numFmtId="0" fontId="0" fillId="0" borderId="0" xfId="0" applyFill="1" applyProtection="1">
      <protection locked="0"/>
    </xf>
    <xf numFmtId="0" fontId="1" fillId="0" borderId="0" xfId="0" applyFont="1" applyFill="1" applyAlignment="1" applyProtection="1">
      <protection locked="0"/>
    </xf>
    <xf numFmtId="0" fontId="1" fillId="0" borderId="0" xfId="0" applyFont="1" applyAlignment="1" applyProtection="1">
      <alignment wrapText="1"/>
      <protection locked="0"/>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hyperlink" Target="mailto:pattersn@gold.uidaho.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zoomScale="125" zoomScaleNormal="125" workbookViewId="0">
      <selection activeCell="A2" sqref="A2"/>
    </sheetView>
  </sheetViews>
  <sheetFormatPr defaultRowHeight="12.75" x14ac:dyDescent="0.2"/>
  <cols>
    <col min="1" max="1" width="104" customWidth="1"/>
  </cols>
  <sheetData>
    <row r="1" spans="1:1" x14ac:dyDescent="0.2">
      <c r="A1" s="48" t="s">
        <v>140</v>
      </c>
    </row>
    <row r="2" spans="1:1" ht="6.75" customHeight="1" x14ac:dyDescent="0.2">
      <c r="A2" s="14"/>
    </row>
    <row r="3" spans="1:1" ht="37.5" customHeight="1" x14ac:dyDescent="0.2">
      <c r="A3" s="161" t="s">
        <v>145</v>
      </c>
    </row>
    <row r="4" spans="1:1" ht="5.25" customHeight="1" x14ac:dyDescent="0.2">
      <c r="A4" s="14"/>
    </row>
    <row r="5" spans="1:1" ht="89.25" x14ac:dyDescent="0.2">
      <c r="A5" s="49" t="s">
        <v>141</v>
      </c>
    </row>
    <row r="6" spans="1:1" x14ac:dyDescent="0.2">
      <c r="A6" s="14"/>
    </row>
    <row r="7" spans="1:1" ht="76.5" x14ac:dyDescent="0.2">
      <c r="A7" s="14" t="s">
        <v>52</v>
      </c>
    </row>
    <row r="8" spans="1:1" x14ac:dyDescent="0.2">
      <c r="A8" s="14"/>
    </row>
    <row r="9" spans="1:1" ht="38.25" x14ac:dyDescent="0.2">
      <c r="A9" s="14" t="s">
        <v>53</v>
      </c>
    </row>
    <row r="10" spans="1:1" x14ac:dyDescent="0.2">
      <c r="A10" s="14"/>
    </row>
    <row r="11" spans="1:1" ht="38.25" x14ac:dyDescent="0.2">
      <c r="A11" s="14" t="s">
        <v>54</v>
      </c>
    </row>
    <row r="12" spans="1:1" x14ac:dyDescent="0.2">
      <c r="A12" s="14"/>
    </row>
    <row r="13" spans="1:1" ht="114.75" x14ac:dyDescent="0.2">
      <c r="A13" s="14" t="s">
        <v>84</v>
      </c>
    </row>
    <row r="14" spans="1:1" x14ac:dyDescent="0.2">
      <c r="A14" s="14"/>
    </row>
    <row r="15" spans="1:1" ht="76.5" x14ac:dyDescent="0.2">
      <c r="A15" s="49" t="s">
        <v>88</v>
      </c>
    </row>
    <row r="16" spans="1:1" ht="5.25" customHeight="1" x14ac:dyDescent="0.2">
      <c r="A16" s="14"/>
    </row>
    <row r="17" spans="1:1" ht="90" customHeight="1" x14ac:dyDescent="0.2">
      <c r="A17" s="49" t="s">
        <v>142</v>
      </c>
    </row>
    <row r="18" spans="1:1" ht="9.75" customHeight="1" x14ac:dyDescent="0.2">
      <c r="A18" s="14"/>
    </row>
    <row r="19" spans="1:1" x14ac:dyDescent="0.2">
      <c r="A19" s="14" t="s">
        <v>51</v>
      </c>
    </row>
    <row r="20" spans="1:1" x14ac:dyDescent="0.2">
      <c r="A20" s="49" t="s">
        <v>143</v>
      </c>
    </row>
    <row r="21" spans="1:1" x14ac:dyDescent="0.2">
      <c r="A21" s="49" t="s">
        <v>144</v>
      </c>
    </row>
    <row r="22" spans="1:1" x14ac:dyDescent="0.2">
      <c r="A22" s="14"/>
    </row>
    <row r="23" spans="1:1" x14ac:dyDescent="0.2">
      <c r="A23" s="14"/>
    </row>
  </sheetData>
  <sheetProtection sheet="1" objects="1" scenarios="1"/>
  <pageMargins left="0.75" right="0.75" top="0.5" bottom="0.75" header="0.5" footer="0.5"/>
  <pageSetup orientation="portrait" r:id="rId1"/>
  <headerFooter alignWithMargins="0">
    <oddFooter>&amp;L&amp;A&amp;CUniversity of Idaho</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zoomScaleNormal="100" workbookViewId="0">
      <pane ySplit="4" topLeftCell="A5" activePane="bottomLeft" state="frozen"/>
      <selection pane="bottomLeft" sqref="A1:J1"/>
    </sheetView>
  </sheetViews>
  <sheetFormatPr defaultRowHeight="12.75" x14ac:dyDescent="0.2"/>
  <cols>
    <col min="1" max="1" width="26.7109375" style="50" customWidth="1"/>
    <col min="2" max="2" width="2" style="50" customWidth="1"/>
    <col min="3" max="3" width="11.7109375" style="50" customWidth="1"/>
    <col min="4" max="4" width="1.140625" style="50" customWidth="1"/>
    <col min="5" max="5" width="10.7109375" style="135" customWidth="1"/>
    <col min="6" max="6" width="1.5703125" style="50" customWidth="1"/>
    <col min="7" max="7" width="10.7109375" style="50" customWidth="1"/>
    <col min="8" max="8" width="1.7109375" style="50" customWidth="1"/>
    <col min="9" max="9" width="16.7109375" style="68" customWidth="1"/>
    <col min="10" max="10" width="1.5703125" style="50" customWidth="1"/>
    <col min="11" max="11" width="1" style="50" customWidth="1"/>
    <col min="12" max="12" width="9.140625" style="50" hidden="1" customWidth="1"/>
    <col min="13" max="13" width="10.7109375" style="50" customWidth="1"/>
    <col min="14" max="16384" width="9.140625" style="50"/>
  </cols>
  <sheetData>
    <row r="1" spans="1:14" ht="30" customHeight="1" x14ac:dyDescent="0.2">
      <c r="A1" s="174" t="s">
        <v>159</v>
      </c>
      <c r="B1" s="174"/>
      <c r="C1" s="174"/>
      <c r="D1" s="174"/>
      <c r="E1" s="174"/>
      <c r="F1" s="174"/>
      <c r="G1" s="174"/>
      <c r="H1" s="174"/>
      <c r="I1" s="174"/>
      <c r="J1" s="174"/>
      <c r="L1" s="68"/>
      <c r="M1" s="147" t="s">
        <v>158</v>
      </c>
    </row>
    <row r="2" spans="1:14" ht="3.75" customHeight="1" x14ac:dyDescent="0.2">
      <c r="A2" s="58"/>
      <c r="B2" s="58"/>
      <c r="C2" s="58"/>
      <c r="D2" s="58"/>
      <c r="E2" s="60"/>
      <c r="F2" s="58"/>
      <c r="G2" s="58"/>
      <c r="H2" s="58"/>
      <c r="I2" s="61"/>
      <c r="J2" s="58"/>
    </row>
    <row r="3" spans="1:14" ht="15" x14ac:dyDescent="0.2">
      <c r="A3" s="62"/>
      <c r="B3" s="62"/>
      <c r="C3" s="63" t="s">
        <v>2</v>
      </c>
      <c r="D3" s="64"/>
      <c r="E3" s="65"/>
      <c r="F3" s="64"/>
      <c r="G3" s="64" t="s">
        <v>5</v>
      </c>
      <c r="H3" s="64"/>
      <c r="I3" s="66" t="s">
        <v>8</v>
      </c>
      <c r="J3" s="67"/>
      <c r="L3" s="68"/>
      <c r="M3" s="68"/>
      <c r="N3" s="68"/>
    </row>
    <row r="4" spans="1:14" ht="15" x14ac:dyDescent="0.2">
      <c r="A4" s="69" t="s">
        <v>1</v>
      </c>
      <c r="B4" s="62"/>
      <c r="C4" s="63" t="s">
        <v>3</v>
      </c>
      <c r="D4" s="64"/>
      <c r="E4" s="65" t="s">
        <v>4</v>
      </c>
      <c r="F4" s="64"/>
      <c r="G4" s="64" t="s">
        <v>6</v>
      </c>
      <c r="H4" s="64"/>
      <c r="I4" s="66" t="s">
        <v>7</v>
      </c>
      <c r="J4" s="67"/>
      <c r="L4" s="68"/>
      <c r="M4" s="68"/>
      <c r="N4" s="68"/>
    </row>
    <row r="5" spans="1:14" ht="5.25" customHeight="1" x14ac:dyDescent="0.2">
      <c r="A5" s="70"/>
      <c r="B5" s="71"/>
      <c r="C5" s="71"/>
      <c r="D5" s="71"/>
      <c r="E5" s="72"/>
      <c r="F5" s="71"/>
      <c r="G5" s="71"/>
      <c r="H5" s="71"/>
      <c r="I5" s="73"/>
      <c r="J5" s="73"/>
      <c r="L5" s="68"/>
      <c r="M5" s="68"/>
      <c r="N5" s="68"/>
    </row>
    <row r="6" spans="1:14" x14ac:dyDescent="0.2">
      <c r="A6" s="74" t="s">
        <v>0</v>
      </c>
      <c r="B6" s="75"/>
      <c r="C6" s="75"/>
      <c r="D6" s="75"/>
      <c r="E6" s="76"/>
      <c r="F6" s="75"/>
      <c r="G6" s="75"/>
      <c r="H6" s="75"/>
      <c r="I6" s="67"/>
      <c r="J6" s="67"/>
      <c r="L6" s="68"/>
      <c r="M6" s="68"/>
      <c r="N6" s="68"/>
    </row>
    <row r="7" spans="1:14" x14ac:dyDescent="0.2">
      <c r="A7" s="156" t="s">
        <v>137</v>
      </c>
      <c r="B7" s="3"/>
      <c r="C7" s="6">
        <v>30</v>
      </c>
      <c r="D7" s="3"/>
      <c r="E7" s="9" t="s">
        <v>32</v>
      </c>
      <c r="F7" s="3"/>
      <c r="G7" s="152">
        <v>5.75</v>
      </c>
      <c r="H7" s="78"/>
      <c r="I7" s="81">
        <f>C7*G7</f>
        <v>172.5</v>
      </c>
      <c r="J7" s="82"/>
      <c r="L7" s="83"/>
      <c r="M7" s="83"/>
      <c r="N7" s="68"/>
    </row>
    <row r="8" spans="1:14" ht="6.75" customHeight="1" x14ac:dyDescent="0.2">
      <c r="A8" s="78"/>
      <c r="B8" s="78"/>
      <c r="C8" s="78"/>
      <c r="D8" s="78"/>
      <c r="E8" s="84"/>
      <c r="F8" s="78"/>
      <c r="G8" s="139"/>
      <c r="H8" s="78"/>
      <c r="I8" s="81"/>
      <c r="J8" s="82"/>
      <c r="L8" s="83"/>
      <c r="M8" s="83"/>
      <c r="N8" s="83"/>
    </row>
    <row r="9" spans="1:14" x14ac:dyDescent="0.2">
      <c r="A9" s="74" t="s">
        <v>9</v>
      </c>
      <c r="B9" s="86"/>
      <c r="C9" s="86"/>
      <c r="D9" s="86"/>
      <c r="E9" s="87"/>
      <c r="F9" s="86"/>
      <c r="G9" s="140"/>
      <c r="H9" s="86"/>
      <c r="I9" s="89"/>
      <c r="J9" s="67"/>
      <c r="L9" s="68"/>
      <c r="M9" s="68"/>
      <c r="N9" s="68"/>
    </row>
    <row r="10" spans="1:14" ht="6.75" customHeight="1" x14ac:dyDescent="0.2">
      <c r="A10" s="86"/>
      <c r="B10" s="86"/>
      <c r="C10" s="86"/>
      <c r="D10" s="86"/>
      <c r="E10" s="87"/>
      <c r="F10" s="86"/>
      <c r="G10" s="140"/>
      <c r="H10" s="86"/>
      <c r="I10" s="89"/>
      <c r="J10" s="67"/>
      <c r="L10" s="68"/>
      <c r="M10" s="68"/>
      <c r="N10" s="68"/>
    </row>
    <row r="11" spans="1:14" x14ac:dyDescent="0.2">
      <c r="A11" s="90" t="s">
        <v>10</v>
      </c>
      <c r="B11" s="86"/>
      <c r="C11" s="86"/>
      <c r="D11" s="86"/>
      <c r="E11" s="87"/>
      <c r="F11" s="86"/>
      <c r="G11" s="140"/>
      <c r="H11" s="86"/>
      <c r="I11" s="91">
        <f>SUM(I12:I13)</f>
        <v>16.25</v>
      </c>
      <c r="J11" s="67"/>
      <c r="L11" s="68"/>
      <c r="M11" s="68"/>
      <c r="N11" s="68"/>
    </row>
    <row r="12" spans="1:14" x14ac:dyDescent="0.2">
      <c r="A12" s="7" t="s">
        <v>49</v>
      </c>
      <c r="B12" s="1"/>
      <c r="C12" s="7">
        <v>65</v>
      </c>
      <c r="D12" s="1"/>
      <c r="E12" s="8" t="s">
        <v>27</v>
      </c>
      <c r="F12" s="1"/>
      <c r="G12" s="138">
        <v>0.25</v>
      </c>
      <c r="H12" s="86"/>
      <c r="I12" s="89">
        <f>C12*G12</f>
        <v>16.25</v>
      </c>
      <c r="J12" s="67"/>
      <c r="L12" s="68"/>
      <c r="M12" s="68"/>
      <c r="N12" s="68"/>
    </row>
    <row r="13" spans="1:14" x14ac:dyDescent="0.2">
      <c r="A13" s="92"/>
      <c r="B13" s="86"/>
      <c r="C13" s="92"/>
      <c r="D13" s="86"/>
      <c r="E13" s="93"/>
      <c r="F13" s="86"/>
      <c r="G13" s="136"/>
      <c r="H13" s="86"/>
      <c r="I13" s="89">
        <f>C13*G13</f>
        <v>0</v>
      </c>
      <c r="J13" s="67"/>
      <c r="L13" s="68"/>
      <c r="M13" s="68"/>
      <c r="N13" s="68"/>
    </row>
    <row r="14" spans="1:14" ht="7.5" customHeight="1" x14ac:dyDescent="0.2">
      <c r="A14" s="86"/>
      <c r="B14" s="86"/>
      <c r="C14" s="86"/>
      <c r="D14" s="86"/>
      <c r="E14" s="87"/>
      <c r="F14" s="86"/>
      <c r="G14" s="140"/>
      <c r="H14" s="86"/>
      <c r="I14" s="89"/>
      <c r="J14" s="67"/>
      <c r="L14" s="68"/>
      <c r="M14" s="68"/>
      <c r="N14" s="68"/>
    </row>
    <row r="15" spans="1:14" x14ac:dyDescent="0.2">
      <c r="A15" s="90" t="s">
        <v>11</v>
      </c>
      <c r="B15" s="86"/>
      <c r="C15" s="86"/>
      <c r="D15" s="86"/>
      <c r="E15" s="87"/>
      <c r="F15" s="86"/>
      <c r="G15" s="140"/>
      <c r="H15" s="86"/>
      <c r="I15" s="91">
        <f>SUM(I16:I22)</f>
        <v>36.4</v>
      </c>
      <c r="J15" s="67"/>
      <c r="L15" s="68"/>
      <c r="M15" s="68"/>
      <c r="N15" s="68"/>
    </row>
    <row r="16" spans="1:14" x14ac:dyDescent="0.2">
      <c r="A16" s="146" t="s">
        <v>86</v>
      </c>
      <c r="B16" s="1"/>
      <c r="C16" s="7">
        <v>35</v>
      </c>
      <c r="D16" s="1"/>
      <c r="E16" s="8" t="s">
        <v>27</v>
      </c>
      <c r="F16" s="1"/>
      <c r="G16" s="138">
        <v>0.55000000000000004</v>
      </c>
      <c r="H16" s="86"/>
      <c r="I16" s="89">
        <f t="shared" ref="I16:I22" si="0">C16*G16</f>
        <v>19.25</v>
      </c>
      <c r="J16" s="67"/>
      <c r="L16" s="68"/>
      <c r="M16" s="68"/>
      <c r="N16" s="68"/>
    </row>
    <row r="17" spans="1:14" x14ac:dyDescent="0.2">
      <c r="A17" s="146" t="s">
        <v>124</v>
      </c>
      <c r="B17" s="1"/>
      <c r="C17" s="7">
        <v>15</v>
      </c>
      <c r="D17" s="1"/>
      <c r="E17" s="8" t="s">
        <v>27</v>
      </c>
      <c r="F17" s="1"/>
      <c r="G17" s="138">
        <v>0.72</v>
      </c>
      <c r="H17" s="86"/>
      <c r="I17" s="89">
        <f t="shared" si="0"/>
        <v>10.799999999999999</v>
      </c>
      <c r="J17" s="67"/>
      <c r="L17" s="68"/>
      <c r="M17" s="68"/>
      <c r="N17" s="68"/>
    </row>
    <row r="18" spans="1:14" x14ac:dyDescent="0.2">
      <c r="A18" s="146" t="s">
        <v>128</v>
      </c>
      <c r="B18" s="1"/>
      <c r="C18" s="7">
        <v>10</v>
      </c>
      <c r="D18" s="1"/>
      <c r="E18" s="8" t="s">
        <v>27</v>
      </c>
      <c r="F18" s="1"/>
      <c r="G18" s="138">
        <v>0.27</v>
      </c>
      <c r="H18" s="86"/>
      <c r="I18" s="95">
        <f t="shared" si="0"/>
        <v>2.7</v>
      </c>
      <c r="J18" s="67"/>
      <c r="L18" s="68"/>
      <c r="M18" s="68"/>
      <c r="N18" s="68"/>
    </row>
    <row r="19" spans="1:14" x14ac:dyDescent="0.2">
      <c r="A19" s="109" t="s">
        <v>85</v>
      </c>
      <c r="B19" s="86"/>
      <c r="C19" s="92">
        <v>5</v>
      </c>
      <c r="D19" s="86"/>
      <c r="E19" s="93" t="s">
        <v>27</v>
      </c>
      <c r="F19" s="86"/>
      <c r="G19" s="137">
        <v>0.73</v>
      </c>
      <c r="H19" s="86"/>
      <c r="I19" s="95">
        <f t="shared" si="0"/>
        <v>3.65</v>
      </c>
      <c r="J19" s="67"/>
      <c r="L19" s="68"/>
      <c r="M19" s="68"/>
      <c r="N19" s="68"/>
    </row>
    <row r="20" spans="1:14" x14ac:dyDescent="0.2">
      <c r="A20" s="92"/>
      <c r="B20" s="86"/>
      <c r="C20" s="92"/>
      <c r="D20" s="86"/>
      <c r="E20" s="93"/>
      <c r="F20" s="86"/>
      <c r="G20" s="136"/>
      <c r="H20" s="86"/>
      <c r="I20" s="95">
        <f t="shared" si="0"/>
        <v>0</v>
      </c>
      <c r="J20" s="67"/>
      <c r="L20" s="68"/>
      <c r="M20" s="68"/>
      <c r="N20" s="68"/>
    </row>
    <row r="21" spans="1:14" x14ac:dyDescent="0.2">
      <c r="A21" s="92"/>
      <c r="B21" s="86"/>
      <c r="C21" s="92"/>
      <c r="D21" s="86"/>
      <c r="E21" s="93"/>
      <c r="F21" s="86"/>
      <c r="G21" s="136"/>
      <c r="H21" s="86"/>
      <c r="I21" s="95">
        <f t="shared" si="0"/>
        <v>0</v>
      </c>
      <c r="J21" s="67"/>
      <c r="L21" s="68"/>
      <c r="M21" s="68"/>
      <c r="N21" s="68"/>
    </row>
    <row r="22" spans="1:14" x14ac:dyDescent="0.2">
      <c r="A22" s="92"/>
      <c r="B22" s="86"/>
      <c r="C22" s="92"/>
      <c r="D22" s="86"/>
      <c r="E22" s="93"/>
      <c r="F22" s="86"/>
      <c r="G22" s="136"/>
      <c r="H22" s="86"/>
      <c r="I22" s="95">
        <f t="shared" si="0"/>
        <v>0</v>
      </c>
      <c r="J22" s="67"/>
      <c r="L22" s="68"/>
      <c r="M22" s="68"/>
      <c r="N22" s="68"/>
    </row>
    <row r="23" spans="1:14" ht="6" customHeight="1" x14ac:dyDescent="0.2">
      <c r="A23" s="86"/>
      <c r="B23" s="86"/>
      <c r="C23" s="86"/>
      <c r="D23" s="86"/>
      <c r="E23" s="87"/>
      <c r="F23" s="86"/>
      <c r="G23" s="140"/>
      <c r="H23" s="86"/>
      <c r="I23" s="95"/>
      <c r="J23" s="67"/>
      <c r="L23" s="68"/>
      <c r="M23" s="68"/>
      <c r="N23" s="68"/>
    </row>
    <row r="24" spans="1:14" x14ac:dyDescent="0.2">
      <c r="A24" s="90" t="s">
        <v>12</v>
      </c>
      <c r="B24" s="86"/>
      <c r="C24" s="86"/>
      <c r="D24" s="86"/>
      <c r="E24" s="87"/>
      <c r="F24" s="86"/>
      <c r="G24" s="140"/>
      <c r="H24" s="86"/>
      <c r="I24" s="96">
        <f>SUM(I25:I30)</f>
        <v>10.26</v>
      </c>
      <c r="J24" s="67"/>
      <c r="L24" s="68"/>
      <c r="M24" s="68"/>
      <c r="N24" s="68"/>
    </row>
    <row r="25" spans="1:14" x14ac:dyDescent="0.2">
      <c r="A25" s="143" t="s">
        <v>129</v>
      </c>
      <c r="B25" s="1"/>
      <c r="C25" s="7">
        <v>16</v>
      </c>
      <c r="D25" s="1"/>
      <c r="E25" s="8" t="s">
        <v>115</v>
      </c>
      <c r="F25" s="1"/>
      <c r="G25" s="138">
        <v>0.21</v>
      </c>
      <c r="H25" s="86"/>
      <c r="I25" s="95">
        <f t="shared" ref="I25:I30" si="1">C25*G25</f>
        <v>3.36</v>
      </c>
      <c r="J25" s="67"/>
      <c r="K25" s="142"/>
      <c r="L25" s="68"/>
      <c r="M25" s="68"/>
      <c r="N25" s="68"/>
    </row>
    <row r="26" spans="1:14" x14ac:dyDescent="0.2">
      <c r="A26" s="143" t="s">
        <v>112</v>
      </c>
      <c r="B26" s="1"/>
      <c r="C26" s="144">
        <v>3</v>
      </c>
      <c r="D26" s="1"/>
      <c r="E26" s="145" t="s">
        <v>27</v>
      </c>
      <c r="F26" s="1"/>
      <c r="G26" s="138">
        <v>0.6</v>
      </c>
      <c r="H26" s="86"/>
      <c r="I26" s="95">
        <f t="shared" si="1"/>
        <v>1.7999999999999998</v>
      </c>
      <c r="J26" s="67"/>
      <c r="K26" s="142"/>
      <c r="L26" s="143"/>
      <c r="M26" s="68"/>
      <c r="N26" s="68"/>
    </row>
    <row r="27" spans="1:14" x14ac:dyDescent="0.2">
      <c r="A27" s="143" t="s">
        <v>111</v>
      </c>
      <c r="B27" s="1"/>
      <c r="C27" s="10">
        <v>1</v>
      </c>
      <c r="D27" s="1"/>
      <c r="E27" s="8" t="s">
        <v>125</v>
      </c>
      <c r="F27" s="1"/>
      <c r="G27" s="138">
        <v>3</v>
      </c>
      <c r="H27" s="86"/>
      <c r="I27" s="95">
        <f t="shared" si="1"/>
        <v>3</v>
      </c>
      <c r="J27" s="67"/>
      <c r="L27" s="68"/>
      <c r="M27" s="68"/>
      <c r="N27" s="68"/>
    </row>
    <row r="28" spans="1:14" x14ac:dyDescent="0.2">
      <c r="A28" s="143" t="s">
        <v>127</v>
      </c>
      <c r="B28" s="1"/>
      <c r="C28" s="144">
        <v>3</v>
      </c>
      <c r="D28" s="1"/>
      <c r="E28" s="8" t="s">
        <v>115</v>
      </c>
      <c r="F28" s="1"/>
      <c r="G28" s="138">
        <v>0.7</v>
      </c>
      <c r="H28" s="86"/>
      <c r="I28" s="95">
        <f t="shared" si="1"/>
        <v>2.0999999999999996</v>
      </c>
      <c r="J28" s="67"/>
      <c r="L28" s="68"/>
      <c r="M28" s="68"/>
      <c r="N28" s="68"/>
    </row>
    <row r="29" spans="1:14" x14ac:dyDescent="0.2">
      <c r="A29" s="92"/>
      <c r="B29" s="86"/>
      <c r="C29" s="92"/>
      <c r="D29" s="86"/>
      <c r="E29" s="93"/>
      <c r="F29" s="86"/>
      <c r="G29" s="136"/>
      <c r="H29" s="86"/>
      <c r="I29" s="95">
        <f t="shared" si="1"/>
        <v>0</v>
      </c>
      <c r="J29" s="67"/>
      <c r="L29" s="68"/>
      <c r="M29" s="68"/>
      <c r="N29" s="68"/>
    </row>
    <row r="30" spans="1:14" x14ac:dyDescent="0.2">
      <c r="A30" s="92"/>
      <c r="B30" s="86"/>
      <c r="C30" s="92"/>
      <c r="D30" s="86"/>
      <c r="E30" s="93"/>
      <c r="F30" s="86"/>
      <c r="G30" s="136"/>
      <c r="H30" s="86"/>
      <c r="I30" s="95">
        <f t="shared" si="1"/>
        <v>0</v>
      </c>
      <c r="J30" s="67"/>
      <c r="L30" s="68"/>
      <c r="M30" s="68"/>
      <c r="N30" s="68"/>
    </row>
    <row r="31" spans="1:14" ht="5.25" customHeight="1" x14ac:dyDescent="0.2">
      <c r="A31" s="86"/>
      <c r="B31" s="86"/>
      <c r="C31" s="86"/>
      <c r="D31" s="86"/>
      <c r="E31" s="87"/>
      <c r="F31" s="86"/>
      <c r="G31" s="140"/>
      <c r="H31" s="86"/>
      <c r="I31" s="95"/>
      <c r="J31" s="67"/>
      <c r="L31" s="68"/>
      <c r="M31" s="68"/>
      <c r="N31" s="68"/>
    </row>
    <row r="32" spans="1:14" x14ac:dyDescent="0.2">
      <c r="A32" s="90" t="s">
        <v>30</v>
      </c>
      <c r="B32" s="86"/>
      <c r="C32" s="86"/>
      <c r="D32" s="86"/>
      <c r="E32" s="87"/>
      <c r="F32" s="86"/>
      <c r="G32" s="140"/>
      <c r="H32" s="86"/>
      <c r="I32" s="96">
        <f>SUM(I33:I37)</f>
        <v>5.3999999999999995</v>
      </c>
      <c r="J32" s="67"/>
      <c r="L32" s="68"/>
      <c r="M32" s="68"/>
      <c r="N32" s="68"/>
    </row>
    <row r="33" spans="1:14" x14ac:dyDescent="0.2">
      <c r="A33" s="47" t="s">
        <v>136</v>
      </c>
      <c r="B33" s="1"/>
      <c r="C33" s="160">
        <v>30</v>
      </c>
      <c r="D33" s="1"/>
      <c r="E33" s="8" t="s">
        <v>32</v>
      </c>
      <c r="F33" s="1"/>
      <c r="G33" s="138">
        <v>0.18</v>
      </c>
      <c r="H33" s="86"/>
      <c r="I33" s="95">
        <f>C33*G33</f>
        <v>5.3999999999999995</v>
      </c>
      <c r="J33" s="67"/>
      <c r="L33" s="68"/>
      <c r="M33" s="68"/>
      <c r="N33" s="68"/>
    </row>
    <row r="34" spans="1:14" x14ac:dyDescent="0.2">
      <c r="A34" s="47"/>
      <c r="B34" s="1"/>
      <c r="C34" s="7"/>
      <c r="D34" s="1"/>
      <c r="E34" s="8"/>
      <c r="F34" s="1"/>
      <c r="G34" s="138"/>
      <c r="H34" s="86"/>
      <c r="I34" s="95">
        <f>C34*G34</f>
        <v>0</v>
      </c>
      <c r="J34" s="67"/>
      <c r="L34" s="68"/>
      <c r="M34" s="68"/>
      <c r="N34" s="68"/>
    </row>
    <row r="35" spans="1:14" x14ac:dyDescent="0.2">
      <c r="A35" s="109"/>
      <c r="B35" s="86"/>
      <c r="C35" s="92"/>
      <c r="D35" s="86"/>
      <c r="E35" s="93"/>
      <c r="F35" s="86"/>
      <c r="G35" s="137"/>
      <c r="H35" s="86"/>
      <c r="I35" s="95">
        <f>C35*G35</f>
        <v>0</v>
      </c>
      <c r="J35" s="67"/>
      <c r="L35" s="68"/>
      <c r="M35" s="68"/>
      <c r="N35" s="68"/>
    </row>
    <row r="36" spans="1:14" x14ac:dyDescent="0.2">
      <c r="A36" s="92"/>
      <c r="B36" s="86"/>
      <c r="C36" s="92"/>
      <c r="D36" s="86"/>
      <c r="E36" s="93"/>
      <c r="F36" s="86"/>
      <c r="G36" s="136"/>
      <c r="H36" s="86"/>
      <c r="I36" s="95">
        <f>C36*G36</f>
        <v>0</v>
      </c>
      <c r="J36" s="67"/>
      <c r="L36" s="68"/>
      <c r="M36" s="68"/>
      <c r="N36" s="68"/>
    </row>
    <row r="37" spans="1:14" x14ac:dyDescent="0.2">
      <c r="A37" s="92"/>
      <c r="B37" s="86"/>
      <c r="C37" s="92"/>
      <c r="D37" s="86"/>
      <c r="E37" s="93"/>
      <c r="F37" s="86"/>
      <c r="G37" s="136"/>
      <c r="H37" s="86"/>
      <c r="I37" s="95">
        <f>C37*G37</f>
        <v>0</v>
      </c>
      <c r="J37" s="67"/>
      <c r="L37" s="68"/>
      <c r="M37" s="68"/>
      <c r="N37" s="68"/>
    </row>
    <row r="38" spans="1:14" ht="3" customHeight="1" x14ac:dyDescent="0.2">
      <c r="A38" s="98"/>
      <c r="B38" s="99"/>
      <c r="C38" s="98"/>
      <c r="D38" s="99"/>
      <c r="E38" s="100"/>
      <c r="F38" s="99"/>
      <c r="G38" s="141"/>
      <c r="H38" s="86"/>
      <c r="I38" s="95"/>
      <c r="J38" s="67"/>
      <c r="L38" s="68"/>
      <c r="M38" s="68"/>
      <c r="N38" s="68"/>
    </row>
    <row r="39" spans="1:14" x14ac:dyDescent="0.2">
      <c r="A39" s="90" t="s">
        <v>98</v>
      </c>
      <c r="B39" s="86"/>
      <c r="C39" s="86"/>
      <c r="D39" s="86"/>
      <c r="E39" s="87"/>
      <c r="F39" s="86"/>
      <c r="G39" s="140"/>
      <c r="H39" s="86"/>
      <c r="I39" s="96">
        <f>SUM(I40:I44)</f>
        <v>27.5655</v>
      </c>
      <c r="J39" s="67"/>
      <c r="L39" s="68"/>
      <c r="M39" s="68"/>
      <c r="N39" s="68"/>
    </row>
    <row r="40" spans="1:14" x14ac:dyDescent="0.2">
      <c r="A40" s="92" t="s">
        <v>108</v>
      </c>
      <c r="B40" s="86"/>
      <c r="C40" s="92">
        <v>0.78</v>
      </c>
      <c r="D40" s="86"/>
      <c r="E40" s="93" t="s">
        <v>104</v>
      </c>
      <c r="F40" s="86"/>
      <c r="G40" s="137">
        <v>2.5</v>
      </c>
      <c r="H40" s="86"/>
      <c r="I40" s="95">
        <f>C40*G40</f>
        <v>1.9500000000000002</v>
      </c>
      <c r="J40" s="67"/>
      <c r="L40" s="68"/>
      <c r="M40" s="68"/>
      <c r="N40" s="68"/>
    </row>
    <row r="41" spans="1:14" x14ac:dyDescent="0.2">
      <c r="A41" s="92" t="s">
        <v>109</v>
      </c>
      <c r="B41" s="86"/>
      <c r="C41" s="92">
        <v>4.79</v>
      </c>
      <c r="D41" s="86"/>
      <c r="E41" s="93" t="s">
        <v>104</v>
      </c>
      <c r="F41" s="86"/>
      <c r="G41" s="137">
        <v>2.35</v>
      </c>
      <c r="H41" s="86"/>
      <c r="I41" s="95">
        <f>C41*G41</f>
        <v>11.256500000000001</v>
      </c>
      <c r="J41" s="67"/>
      <c r="L41" s="68"/>
      <c r="M41" s="68"/>
      <c r="N41" s="68"/>
    </row>
    <row r="42" spans="1:14" x14ac:dyDescent="0.2">
      <c r="A42" s="92" t="s">
        <v>116</v>
      </c>
      <c r="B42" s="86"/>
      <c r="C42" s="92">
        <v>0.14000000000000001</v>
      </c>
      <c r="D42" s="86"/>
      <c r="E42" s="93" t="s">
        <v>104</v>
      </c>
      <c r="F42" s="86"/>
      <c r="G42" s="137">
        <v>2.85</v>
      </c>
      <c r="H42" s="86"/>
      <c r="I42" s="95">
        <f>C42*G42</f>
        <v>0.39900000000000008</v>
      </c>
      <c r="J42" s="67"/>
      <c r="L42" s="68"/>
      <c r="M42" s="68"/>
      <c r="N42" s="68"/>
    </row>
    <row r="43" spans="1:14" x14ac:dyDescent="0.2">
      <c r="A43" s="109" t="s">
        <v>102</v>
      </c>
      <c r="B43" s="86"/>
      <c r="C43" s="92">
        <v>1</v>
      </c>
      <c r="D43" s="86"/>
      <c r="E43" s="93" t="s">
        <v>28</v>
      </c>
      <c r="F43" s="86"/>
      <c r="G43" s="137">
        <v>2.04</v>
      </c>
      <c r="H43" s="86"/>
      <c r="I43" s="95">
        <f>C43*G43</f>
        <v>2.04</v>
      </c>
      <c r="J43" s="67"/>
      <c r="L43" s="68"/>
      <c r="M43" s="68"/>
      <c r="N43" s="68"/>
    </row>
    <row r="44" spans="1:14" x14ac:dyDescent="0.2">
      <c r="A44" s="109" t="s">
        <v>103</v>
      </c>
      <c r="B44" s="86"/>
      <c r="C44" s="92">
        <v>1</v>
      </c>
      <c r="D44" s="86"/>
      <c r="E44" s="93" t="s">
        <v>28</v>
      </c>
      <c r="F44" s="86"/>
      <c r="G44" s="137">
        <v>11.92</v>
      </c>
      <c r="H44" s="86"/>
      <c r="I44" s="95">
        <f>C44*G44</f>
        <v>11.92</v>
      </c>
      <c r="J44" s="67"/>
      <c r="L44" s="68"/>
      <c r="M44" s="68"/>
      <c r="N44" s="68"/>
    </row>
    <row r="45" spans="1:14" ht="5.25" customHeight="1" x14ac:dyDescent="0.2">
      <c r="A45" s="98"/>
      <c r="B45" s="99"/>
      <c r="C45" s="98"/>
      <c r="D45" s="99"/>
      <c r="E45" s="100"/>
      <c r="F45" s="99"/>
      <c r="G45" s="141"/>
      <c r="H45" s="86"/>
      <c r="I45" s="95"/>
      <c r="J45" s="67"/>
      <c r="L45" s="68"/>
      <c r="M45" s="68"/>
      <c r="N45" s="68"/>
    </row>
    <row r="46" spans="1:14" x14ac:dyDescent="0.2">
      <c r="A46" s="90" t="s">
        <v>99</v>
      </c>
      <c r="B46" s="86"/>
      <c r="C46" s="86"/>
      <c r="D46" s="86"/>
      <c r="E46" s="87"/>
      <c r="F46" s="86"/>
      <c r="G46" s="140"/>
      <c r="H46" s="86"/>
      <c r="I46" s="96">
        <f>SUM(I47:I49)</f>
        <v>17.227</v>
      </c>
      <c r="J46" s="67"/>
      <c r="L46" s="68"/>
      <c r="M46" s="68"/>
      <c r="N46" s="68"/>
    </row>
    <row r="47" spans="1:14" x14ac:dyDescent="0.2">
      <c r="A47" s="109" t="s">
        <v>130</v>
      </c>
      <c r="B47" s="86"/>
      <c r="C47" s="109">
        <v>0.77</v>
      </c>
      <c r="D47" s="86"/>
      <c r="E47" s="93" t="s">
        <v>29</v>
      </c>
      <c r="F47" s="86"/>
      <c r="G47" s="137">
        <v>18.5</v>
      </c>
      <c r="H47" s="86"/>
      <c r="I47" s="95">
        <f>C47*G47</f>
        <v>14.245000000000001</v>
      </c>
      <c r="J47" s="67"/>
      <c r="L47" s="68"/>
      <c r="M47" s="68"/>
      <c r="N47" s="68"/>
    </row>
    <row r="48" spans="1:14" x14ac:dyDescent="0.2">
      <c r="A48" s="109" t="s">
        <v>131</v>
      </c>
      <c r="B48" s="86"/>
      <c r="C48" s="109">
        <v>0.28000000000000003</v>
      </c>
      <c r="D48" s="86"/>
      <c r="E48" s="93" t="s">
        <v>29</v>
      </c>
      <c r="F48" s="86"/>
      <c r="G48" s="137">
        <v>10.65</v>
      </c>
      <c r="H48" s="86"/>
      <c r="I48" s="95">
        <f>C48*G48</f>
        <v>2.9820000000000002</v>
      </c>
      <c r="J48" s="67"/>
      <c r="L48" s="68"/>
      <c r="M48" s="68"/>
      <c r="N48" s="68"/>
    </row>
    <row r="49" spans="1:14" x14ac:dyDescent="0.2">
      <c r="A49" s="92"/>
      <c r="B49" s="86"/>
      <c r="C49" s="92"/>
      <c r="D49" s="86"/>
      <c r="E49" s="93"/>
      <c r="F49" s="86"/>
      <c r="G49" s="136"/>
      <c r="H49" s="86"/>
      <c r="I49" s="95">
        <f>C49*G49</f>
        <v>0</v>
      </c>
      <c r="J49" s="67"/>
      <c r="L49" s="68"/>
      <c r="M49" s="68"/>
      <c r="N49" s="68"/>
    </row>
    <row r="50" spans="1:14" ht="5.25" customHeight="1" x14ac:dyDescent="0.2">
      <c r="A50" s="98"/>
      <c r="B50" s="99"/>
      <c r="C50" s="98"/>
      <c r="D50" s="99"/>
      <c r="E50" s="100"/>
      <c r="F50" s="99"/>
      <c r="G50" s="141"/>
      <c r="H50" s="86"/>
      <c r="I50" s="95"/>
      <c r="J50" s="67"/>
      <c r="L50" s="68"/>
      <c r="M50" s="68"/>
      <c r="N50" s="68"/>
    </row>
    <row r="51" spans="1:14" x14ac:dyDescent="0.2">
      <c r="A51" s="90" t="s">
        <v>100</v>
      </c>
      <c r="B51" s="86"/>
      <c r="C51" s="86"/>
      <c r="D51" s="86"/>
      <c r="E51" s="87"/>
      <c r="F51" s="86"/>
      <c r="G51" s="140"/>
      <c r="H51" s="86"/>
      <c r="I51" s="96">
        <f>SUM(I52:I54)</f>
        <v>0</v>
      </c>
      <c r="J51" s="67"/>
      <c r="L51" s="68"/>
      <c r="M51" s="68"/>
      <c r="N51" s="68"/>
    </row>
    <row r="52" spans="1:14" x14ac:dyDescent="0.2">
      <c r="A52" s="92"/>
      <c r="B52" s="86"/>
      <c r="C52" s="92"/>
      <c r="D52" s="86"/>
      <c r="E52" s="93"/>
      <c r="F52" s="86"/>
      <c r="G52" s="136"/>
      <c r="H52" s="86"/>
      <c r="I52" s="95">
        <f>C52*G52</f>
        <v>0</v>
      </c>
      <c r="J52" s="67"/>
      <c r="L52" s="68"/>
      <c r="M52" s="68"/>
      <c r="N52" s="68"/>
    </row>
    <row r="53" spans="1:14" x14ac:dyDescent="0.2">
      <c r="A53" s="92"/>
      <c r="B53" s="86"/>
      <c r="C53" s="92"/>
      <c r="D53" s="86"/>
      <c r="E53" s="93"/>
      <c r="F53" s="86"/>
      <c r="G53" s="136"/>
      <c r="H53" s="86"/>
      <c r="I53" s="95">
        <f>C53*G53</f>
        <v>0</v>
      </c>
      <c r="J53" s="67"/>
      <c r="L53" s="68"/>
      <c r="M53" s="68"/>
      <c r="N53" s="68"/>
    </row>
    <row r="54" spans="1:14" ht="5.25" customHeight="1" x14ac:dyDescent="0.2">
      <c r="A54" s="86"/>
      <c r="B54" s="86"/>
      <c r="C54" s="86"/>
      <c r="D54" s="86"/>
      <c r="E54" s="87"/>
      <c r="F54" s="86"/>
      <c r="G54" s="140"/>
      <c r="H54" s="86"/>
      <c r="I54" s="95"/>
      <c r="J54" s="67"/>
      <c r="L54" s="68"/>
      <c r="M54" s="68"/>
      <c r="N54" s="68"/>
    </row>
    <row r="55" spans="1:14" x14ac:dyDescent="0.2">
      <c r="A55" s="90" t="s">
        <v>14</v>
      </c>
      <c r="B55" s="86"/>
      <c r="C55" s="86"/>
      <c r="D55" s="86"/>
      <c r="E55" s="87"/>
      <c r="F55" s="86"/>
      <c r="G55" s="140"/>
      <c r="H55" s="86"/>
      <c r="I55" s="96">
        <f>SUM(I56:I58)</f>
        <v>5</v>
      </c>
      <c r="J55" s="67"/>
      <c r="L55" s="68"/>
      <c r="M55" s="68"/>
      <c r="N55" s="68"/>
    </row>
    <row r="56" spans="1:14" x14ac:dyDescent="0.2">
      <c r="A56" s="7" t="s">
        <v>15</v>
      </c>
      <c r="B56" s="1"/>
      <c r="C56" s="7">
        <v>1</v>
      </c>
      <c r="D56" s="1"/>
      <c r="E56" s="8" t="s">
        <v>28</v>
      </c>
      <c r="F56" s="1"/>
      <c r="G56" s="138">
        <v>5</v>
      </c>
      <c r="H56" s="86"/>
      <c r="I56" s="95">
        <f>C56*G56</f>
        <v>5</v>
      </c>
      <c r="J56" s="67"/>
      <c r="L56" s="68"/>
      <c r="M56" s="68"/>
      <c r="N56" s="68"/>
    </row>
    <row r="57" spans="1:14" x14ac:dyDescent="0.2">
      <c r="A57" s="92"/>
      <c r="B57" s="86"/>
      <c r="C57" s="92"/>
      <c r="D57" s="86"/>
      <c r="E57" s="93"/>
      <c r="F57" s="86"/>
      <c r="G57" s="136"/>
      <c r="H57" s="86"/>
      <c r="I57" s="95">
        <f>C57*G57</f>
        <v>0</v>
      </c>
      <c r="J57" s="67"/>
      <c r="L57" s="68"/>
      <c r="M57" s="68"/>
      <c r="N57" s="68"/>
    </row>
    <row r="58" spans="1:14" x14ac:dyDescent="0.2">
      <c r="A58" s="92"/>
      <c r="B58" s="86"/>
      <c r="C58" s="92"/>
      <c r="D58" s="86"/>
      <c r="E58" s="93"/>
      <c r="F58" s="86"/>
      <c r="G58" s="136"/>
      <c r="H58" s="86"/>
      <c r="I58" s="95">
        <f>C58*G58</f>
        <v>0</v>
      </c>
      <c r="J58" s="67"/>
      <c r="L58" s="68"/>
      <c r="M58" s="68"/>
      <c r="N58" s="68"/>
    </row>
    <row r="59" spans="1:14" ht="4.5" customHeight="1" x14ac:dyDescent="0.2">
      <c r="A59" s="99"/>
      <c r="B59" s="99"/>
      <c r="C59" s="99"/>
      <c r="D59" s="99"/>
      <c r="E59" s="102"/>
      <c r="F59" s="99"/>
      <c r="G59" s="103"/>
      <c r="H59" s="86"/>
      <c r="I59" s="95"/>
      <c r="J59" s="67"/>
      <c r="L59" s="68"/>
      <c r="M59" s="68"/>
      <c r="N59" s="68"/>
    </row>
    <row r="60" spans="1:14" x14ac:dyDescent="0.2">
      <c r="A60" s="104" t="s">
        <v>133</v>
      </c>
      <c r="B60" s="86"/>
      <c r="C60" s="86"/>
      <c r="D60" s="86"/>
      <c r="E60" s="87"/>
      <c r="F60" s="86"/>
      <c r="G60" s="86"/>
      <c r="H60" s="86"/>
      <c r="I60" s="137">
        <v>2.7</v>
      </c>
      <c r="J60" s="67"/>
      <c r="L60" s="68"/>
      <c r="M60" s="68"/>
      <c r="N60" s="68"/>
    </row>
    <row r="61" spans="1:14" ht="5.25" customHeight="1" x14ac:dyDescent="0.2">
      <c r="A61" s="86"/>
      <c r="B61" s="86"/>
      <c r="C61" s="86"/>
      <c r="D61" s="86"/>
      <c r="E61" s="87"/>
      <c r="F61" s="86"/>
      <c r="G61" s="86"/>
      <c r="H61" s="86"/>
      <c r="I61" s="95"/>
      <c r="J61" s="67"/>
      <c r="L61" s="68"/>
      <c r="M61" s="68"/>
      <c r="N61" s="68"/>
    </row>
    <row r="62" spans="1:14" x14ac:dyDescent="0.2">
      <c r="A62" s="90" t="s">
        <v>17</v>
      </c>
      <c r="B62" s="86"/>
      <c r="C62" s="86"/>
      <c r="D62" s="86"/>
      <c r="E62" s="87"/>
      <c r="F62" s="86"/>
      <c r="G62" s="86"/>
      <c r="H62" s="86"/>
      <c r="I62" s="95">
        <f>SUM(I11:I60)-(I11+I15+I24+I32+I39+I46+I51+I55)</f>
        <v>120.80249999999994</v>
      </c>
      <c r="J62" s="67"/>
      <c r="M62" s="68"/>
      <c r="N62" s="68"/>
    </row>
    <row r="63" spans="1:14" x14ac:dyDescent="0.2">
      <c r="A63" s="90" t="s">
        <v>18</v>
      </c>
      <c r="B63" s="86"/>
      <c r="C63" s="86"/>
      <c r="D63" s="86"/>
      <c r="E63" s="87"/>
      <c r="F63" s="86"/>
      <c r="G63" s="86"/>
      <c r="H63" s="86"/>
      <c r="I63" s="95">
        <f>I62/C7</f>
        <v>4.0267499999999981</v>
      </c>
      <c r="J63" s="67"/>
      <c r="M63" s="68"/>
      <c r="N63" s="68"/>
    </row>
    <row r="64" spans="1:14" ht="5.25" customHeight="1" x14ac:dyDescent="0.2">
      <c r="A64" s="86"/>
      <c r="B64" s="86"/>
      <c r="C64" s="86"/>
      <c r="D64" s="86"/>
      <c r="E64" s="87"/>
      <c r="F64" s="86"/>
      <c r="G64" s="86"/>
      <c r="H64" s="86"/>
      <c r="I64" s="95"/>
      <c r="J64" s="67"/>
      <c r="L64" s="68"/>
      <c r="M64" s="68"/>
      <c r="N64" s="68"/>
    </row>
    <row r="65" spans="1:14" x14ac:dyDescent="0.2">
      <c r="A65" s="106" t="s">
        <v>19</v>
      </c>
      <c r="B65" s="106"/>
      <c r="C65" s="106"/>
      <c r="D65" s="106"/>
      <c r="E65" s="107"/>
      <c r="F65" s="106"/>
      <c r="G65" s="106"/>
      <c r="H65" s="106"/>
      <c r="I65" s="108">
        <f>I7-I62</f>
        <v>51.697500000000062</v>
      </c>
      <c r="J65" s="67"/>
      <c r="L65" s="68"/>
      <c r="M65" s="68"/>
      <c r="N65" s="68"/>
    </row>
    <row r="66" spans="1:14" ht="5.25" customHeight="1" x14ac:dyDescent="0.2">
      <c r="A66" s="86"/>
      <c r="B66" s="86"/>
      <c r="C66" s="86"/>
      <c r="D66" s="86"/>
      <c r="E66" s="87"/>
      <c r="F66" s="86"/>
      <c r="G66" s="86"/>
      <c r="H66" s="86"/>
      <c r="I66" s="95"/>
      <c r="J66" s="67"/>
      <c r="L66" s="68"/>
      <c r="M66" s="68"/>
      <c r="N66" s="68"/>
    </row>
    <row r="67" spans="1:14" x14ac:dyDescent="0.2">
      <c r="A67" s="74" t="s">
        <v>20</v>
      </c>
      <c r="B67" s="86"/>
      <c r="C67" s="86"/>
      <c r="D67" s="86"/>
      <c r="E67" s="87"/>
      <c r="F67" s="86"/>
      <c r="G67" s="86"/>
      <c r="H67" s="86"/>
      <c r="I67" s="95"/>
      <c r="J67" s="67"/>
      <c r="L67" s="68"/>
      <c r="M67" s="68"/>
      <c r="N67" s="68"/>
    </row>
    <row r="68" spans="1:14" ht="14.1" customHeight="1" x14ac:dyDescent="0.2">
      <c r="A68" s="175" t="s">
        <v>117</v>
      </c>
      <c r="B68" s="175"/>
      <c r="C68" s="175"/>
      <c r="D68" s="165"/>
      <c r="E68" s="165"/>
      <c r="F68" s="165"/>
      <c r="G68" s="165"/>
      <c r="H68" s="165"/>
      <c r="I68" s="138">
        <v>3</v>
      </c>
      <c r="J68" s="67"/>
      <c r="L68" s="68"/>
      <c r="M68" s="68"/>
      <c r="N68" s="68"/>
    </row>
    <row r="69" spans="1:14" ht="14.1" customHeight="1" x14ac:dyDescent="0.2">
      <c r="A69" s="175" t="s">
        <v>118</v>
      </c>
      <c r="B69" s="175"/>
      <c r="C69" s="175"/>
      <c r="D69" s="165"/>
      <c r="E69" s="165"/>
      <c r="F69" s="165"/>
      <c r="G69" s="165"/>
      <c r="H69" s="165"/>
      <c r="I69" s="138">
        <v>35</v>
      </c>
      <c r="J69" s="67"/>
      <c r="L69" s="68"/>
      <c r="M69" s="68"/>
      <c r="N69" s="68"/>
    </row>
    <row r="70" spans="1:14" ht="14.1" customHeight="1" x14ac:dyDescent="0.2">
      <c r="A70" s="173" t="s">
        <v>21</v>
      </c>
      <c r="B70" s="173"/>
      <c r="C70" s="173"/>
      <c r="D70" s="165"/>
      <c r="E70" s="165"/>
      <c r="F70" s="165"/>
      <c r="G70" s="165"/>
      <c r="H70" s="165"/>
      <c r="I70" s="138">
        <v>10</v>
      </c>
      <c r="J70" s="67"/>
      <c r="L70" s="68"/>
      <c r="M70" s="68"/>
      <c r="N70" s="68"/>
    </row>
    <row r="71" spans="1:14" ht="14.1" customHeight="1" x14ac:dyDescent="0.2">
      <c r="A71" s="173" t="s">
        <v>119</v>
      </c>
      <c r="B71" s="173"/>
      <c r="C71" s="173"/>
      <c r="D71" s="165"/>
      <c r="E71" s="165"/>
      <c r="F71" s="165"/>
      <c r="G71" s="165"/>
      <c r="H71" s="165"/>
      <c r="I71" s="138">
        <v>0</v>
      </c>
      <c r="J71" s="67"/>
      <c r="L71" s="68"/>
      <c r="M71" s="68"/>
      <c r="N71" s="68"/>
    </row>
    <row r="72" spans="1:14" ht="14.1" customHeight="1" x14ac:dyDescent="0.2">
      <c r="A72" s="173" t="s">
        <v>120</v>
      </c>
      <c r="B72" s="173"/>
      <c r="C72" s="173"/>
      <c r="D72" s="165"/>
      <c r="E72" s="165"/>
      <c r="F72" s="165"/>
      <c r="G72" s="165"/>
      <c r="H72" s="165"/>
      <c r="I72" s="138">
        <v>1.32</v>
      </c>
      <c r="J72" s="67"/>
      <c r="L72" s="68"/>
      <c r="M72" s="68"/>
      <c r="N72" s="68"/>
    </row>
    <row r="73" spans="1:14" ht="14.1" customHeight="1" x14ac:dyDescent="0.2">
      <c r="A73" s="164" t="s">
        <v>121</v>
      </c>
      <c r="B73" s="164"/>
      <c r="C73" s="164"/>
      <c r="D73" s="165"/>
      <c r="E73" s="165"/>
      <c r="F73" s="165"/>
      <c r="G73" s="165"/>
      <c r="H73" s="165"/>
      <c r="I73" s="137">
        <v>0</v>
      </c>
      <c r="J73" s="67"/>
      <c r="L73" s="68"/>
      <c r="M73" s="68"/>
      <c r="N73" s="68"/>
    </row>
    <row r="74" spans="1:14" ht="14.1" customHeight="1" x14ac:dyDescent="0.2">
      <c r="A74" s="164" t="s">
        <v>122</v>
      </c>
      <c r="B74" s="164"/>
      <c r="C74" s="164"/>
      <c r="D74" s="165"/>
      <c r="E74" s="165"/>
      <c r="F74" s="165"/>
      <c r="G74" s="165"/>
      <c r="H74" s="165"/>
      <c r="I74" s="137">
        <v>44.71</v>
      </c>
      <c r="J74" s="67"/>
      <c r="L74" s="68"/>
      <c r="M74" s="68"/>
      <c r="N74" s="68"/>
    </row>
    <row r="75" spans="1:14" ht="14.1" customHeight="1" x14ac:dyDescent="0.2">
      <c r="A75" s="164"/>
      <c r="B75" s="164"/>
      <c r="C75" s="164"/>
      <c r="D75" s="165"/>
      <c r="E75" s="165"/>
      <c r="F75" s="165"/>
      <c r="G75" s="165"/>
      <c r="H75" s="165"/>
      <c r="I75" s="137"/>
      <c r="J75" s="67"/>
      <c r="L75" s="68"/>
      <c r="M75" s="68"/>
      <c r="N75" s="68"/>
    </row>
    <row r="76" spans="1:14" ht="5.25" customHeight="1" x14ac:dyDescent="0.2">
      <c r="A76" s="86"/>
      <c r="B76" s="86"/>
      <c r="C76" s="86"/>
      <c r="D76" s="86"/>
      <c r="E76" s="87"/>
      <c r="F76" s="86"/>
      <c r="G76" s="86"/>
      <c r="H76" s="86"/>
      <c r="I76" s="95"/>
      <c r="J76" s="67"/>
      <c r="L76" s="68"/>
      <c r="M76" s="68"/>
      <c r="N76" s="68"/>
    </row>
    <row r="77" spans="1:14" x14ac:dyDescent="0.2">
      <c r="A77" s="90" t="s">
        <v>22</v>
      </c>
      <c r="B77" s="86"/>
      <c r="C77" s="86"/>
      <c r="D77" s="86"/>
      <c r="E77" s="87"/>
      <c r="F77" s="86"/>
      <c r="G77" s="86"/>
      <c r="H77" s="86"/>
      <c r="I77" s="95">
        <f>SUM(I67:I75)</f>
        <v>94.03</v>
      </c>
      <c r="J77" s="67"/>
      <c r="L77" s="68"/>
      <c r="M77" s="68"/>
      <c r="N77" s="68"/>
    </row>
    <row r="78" spans="1:14" x14ac:dyDescent="0.2">
      <c r="A78" s="90" t="s">
        <v>23</v>
      </c>
      <c r="B78" s="86"/>
      <c r="C78" s="86"/>
      <c r="D78" s="86"/>
      <c r="E78" s="87"/>
      <c r="F78" s="86"/>
      <c r="G78" s="86"/>
      <c r="H78" s="86"/>
      <c r="I78" s="95">
        <f>I77/C7</f>
        <v>3.1343333333333332</v>
      </c>
      <c r="J78" s="67"/>
      <c r="L78" s="68"/>
      <c r="M78" s="68"/>
      <c r="N78" s="68"/>
    </row>
    <row r="79" spans="1:14" x14ac:dyDescent="0.2">
      <c r="A79" s="86"/>
      <c r="B79" s="86"/>
      <c r="C79" s="86"/>
      <c r="D79" s="86"/>
      <c r="E79" s="87"/>
      <c r="F79" s="86"/>
      <c r="G79" s="86"/>
      <c r="H79" s="86"/>
      <c r="I79" s="95"/>
      <c r="J79" s="67"/>
      <c r="L79" s="68"/>
      <c r="M79" s="68"/>
      <c r="N79" s="68"/>
    </row>
    <row r="80" spans="1:14" x14ac:dyDescent="0.2">
      <c r="A80" s="90" t="s">
        <v>24</v>
      </c>
      <c r="B80" s="86"/>
      <c r="C80" s="86"/>
      <c r="D80" s="86"/>
      <c r="E80" s="87"/>
      <c r="F80" s="86"/>
      <c r="G80" s="86"/>
      <c r="H80" s="86"/>
      <c r="I80" s="95">
        <f>I62+I77</f>
        <v>214.83249999999992</v>
      </c>
      <c r="J80" s="67"/>
      <c r="L80" s="68"/>
      <c r="M80" s="68"/>
      <c r="N80" s="68"/>
    </row>
    <row r="81" spans="1:14" x14ac:dyDescent="0.2">
      <c r="A81" s="90" t="s">
        <v>25</v>
      </c>
      <c r="B81" s="86"/>
      <c r="C81" s="86"/>
      <c r="D81" s="86"/>
      <c r="E81" s="87"/>
      <c r="F81" s="86"/>
      <c r="G81" s="86"/>
      <c r="H81" s="86"/>
      <c r="I81" s="95">
        <f>I80/C7</f>
        <v>7.1610833333333312</v>
      </c>
      <c r="J81" s="67"/>
      <c r="L81" s="68"/>
      <c r="M81" s="68"/>
      <c r="N81" s="68"/>
    </row>
    <row r="82" spans="1:14" x14ac:dyDescent="0.2">
      <c r="A82" s="86"/>
      <c r="B82" s="86"/>
      <c r="C82" s="86"/>
      <c r="D82" s="86"/>
      <c r="E82" s="87"/>
      <c r="F82" s="86"/>
      <c r="G82" s="86"/>
      <c r="H82" s="86"/>
      <c r="I82" s="95"/>
      <c r="J82" s="67"/>
      <c r="L82" s="68"/>
      <c r="M82" s="68"/>
      <c r="N82" s="68"/>
    </row>
    <row r="83" spans="1:14" x14ac:dyDescent="0.2">
      <c r="A83" s="86" t="s">
        <v>26</v>
      </c>
      <c r="B83" s="86"/>
      <c r="C83" s="86"/>
      <c r="D83" s="86"/>
      <c r="E83" s="87"/>
      <c r="F83" s="86"/>
      <c r="G83" s="86"/>
      <c r="H83" s="86"/>
      <c r="I83" s="95">
        <f>I7-I80</f>
        <v>-42.332499999999925</v>
      </c>
      <c r="J83" s="67"/>
      <c r="L83" s="68"/>
      <c r="M83" s="68"/>
      <c r="N83" s="68"/>
    </row>
    <row r="84" spans="1:14" x14ac:dyDescent="0.2">
      <c r="A84" s="106"/>
      <c r="B84" s="106"/>
      <c r="C84" s="106"/>
      <c r="D84" s="106"/>
      <c r="E84" s="107"/>
      <c r="F84" s="106"/>
      <c r="G84" s="106"/>
      <c r="H84" s="106"/>
      <c r="I84" s="112"/>
      <c r="J84" s="73"/>
      <c r="L84" s="68"/>
      <c r="M84" s="68"/>
      <c r="N84" s="68"/>
    </row>
    <row r="85" spans="1:14" x14ac:dyDescent="0.2">
      <c r="A85" s="113" t="s">
        <v>50</v>
      </c>
      <c r="B85" s="113"/>
      <c r="C85" s="113"/>
      <c r="D85" s="113"/>
      <c r="E85" s="114"/>
      <c r="F85" s="113"/>
      <c r="G85" s="113"/>
      <c r="H85" s="113"/>
      <c r="I85" s="113"/>
      <c r="J85" s="113"/>
      <c r="L85" s="68"/>
      <c r="M85" s="68"/>
      <c r="N85" s="68"/>
    </row>
    <row r="86" spans="1:14" s="116" customFormat="1" x14ac:dyDescent="0.2">
      <c r="A86" s="171"/>
      <c r="B86" s="171"/>
      <c r="C86" s="171"/>
      <c r="D86" s="171"/>
      <c r="E86" s="171"/>
      <c r="F86" s="171"/>
      <c r="G86" s="171"/>
      <c r="H86" s="171"/>
      <c r="I86" s="171"/>
      <c r="J86" s="115"/>
      <c r="L86" s="83"/>
      <c r="M86" s="83"/>
      <c r="N86" s="83"/>
    </row>
    <row r="87" spans="1:14" s="116" customFormat="1" x14ac:dyDescent="0.2">
      <c r="A87" s="172"/>
      <c r="B87" s="172"/>
      <c r="C87" s="172"/>
      <c r="D87" s="172"/>
      <c r="E87" s="172"/>
      <c r="F87" s="172"/>
      <c r="G87" s="172"/>
      <c r="H87" s="172"/>
      <c r="I87" s="172"/>
      <c r="J87" s="115"/>
      <c r="L87" s="83"/>
      <c r="M87" s="83"/>
      <c r="N87" s="83"/>
    </row>
    <row r="88" spans="1:14" s="116" customFormat="1" x14ac:dyDescent="0.2">
      <c r="A88" s="170"/>
      <c r="B88" s="170"/>
      <c r="C88" s="170"/>
      <c r="D88" s="170"/>
      <c r="E88" s="170"/>
      <c r="F88" s="170"/>
      <c r="G88" s="170"/>
      <c r="H88" s="170"/>
      <c r="I88" s="170"/>
      <c r="J88" s="115"/>
      <c r="L88" s="83"/>
      <c r="M88" s="83"/>
      <c r="N88" s="83"/>
    </row>
    <row r="89" spans="1:14" s="116" customFormat="1" x14ac:dyDescent="0.2">
      <c r="A89" s="170"/>
      <c r="B89" s="170"/>
      <c r="C89" s="170"/>
      <c r="D89" s="170"/>
      <c r="E89" s="170"/>
      <c r="F89" s="170"/>
      <c r="G89" s="170"/>
      <c r="H89" s="170"/>
      <c r="I89" s="170"/>
      <c r="J89" s="115"/>
      <c r="L89" s="83"/>
      <c r="M89" s="83"/>
      <c r="N89" s="83"/>
    </row>
    <row r="90" spans="1:14" s="116" customFormat="1" x14ac:dyDescent="0.2">
      <c r="A90" s="170"/>
      <c r="B90" s="170"/>
      <c r="C90" s="170"/>
      <c r="D90" s="170"/>
      <c r="E90" s="170"/>
      <c r="F90" s="170"/>
      <c r="G90" s="170"/>
      <c r="H90" s="170"/>
      <c r="I90" s="170"/>
      <c r="J90" s="115"/>
      <c r="L90" s="83"/>
      <c r="M90" s="83"/>
      <c r="N90" s="83"/>
    </row>
    <row r="91" spans="1:14" x14ac:dyDescent="0.2">
      <c r="A91" s="75"/>
      <c r="B91" s="75"/>
      <c r="C91" s="75"/>
      <c r="D91" s="75"/>
      <c r="E91" s="76"/>
      <c r="F91" s="75"/>
      <c r="G91" s="75"/>
      <c r="H91" s="75"/>
      <c r="I91" s="75"/>
      <c r="J91" s="75"/>
      <c r="L91" s="68"/>
      <c r="M91" s="68"/>
      <c r="N91" s="68"/>
    </row>
    <row r="92" spans="1:14" x14ac:dyDescent="0.2">
      <c r="A92" s="117" t="s">
        <v>35</v>
      </c>
      <c r="B92" s="75"/>
      <c r="C92" s="118" t="s">
        <v>39</v>
      </c>
      <c r="D92" s="75"/>
      <c r="E92" s="76" t="s">
        <v>37</v>
      </c>
      <c r="F92" s="75"/>
      <c r="G92" s="118" t="s">
        <v>38</v>
      </c>
      <c r="H92" s="119"/>
      <c r="I92" s="119"/>
      <c r="J92" s="75"/>
      <c r="L92" s="68"/>
      <c r="M92" s="68"/>
      <c r="N92" s="68"/>
    </row>
    <row r="93" spans="1:14" x14ac:dyDescent="0.2">
      <c r="A93" s="75"/>
      <c r="B93" s="75"/>
      <c r="C93" s="120">
        <v>0.1</v>
      </c>
      <c r="D93" s="75"/>
      <c r="E93" s="76"/>
      <c r="F93" s="75"/>
      <c r="G93" s="120">
        <v>0.1</v>
      </c>
      <c r="H93" s="119"/>
      <c r="I93" s="119"/>
      <c r="J93" s="75"/>
      <c r="L93" s="68"/>
      <c r="M93" s="68"/>
      <c r="N93" s="68"/>
    </row>
    <row r="94" spans="1:14" x14ac:dyDescent="0.2">
      <c r="A94" s="75"/>
      <c r="B94" s="75"/>
      <c r="C94" s="121"/>
      <c r="D94" s="71"/>
      <c r="E94" s="70" t="s">
        <v>36</v>
      </c>
      <c r="F94" s="71"/>
      <c r="G94" s="121"/>
      <c r="H94" s="119"/>
      <c r="I94" s="119"/>
      <c r="J94" s="75"/>
      <c r="L94" s="68"/>
      <c r="M94" s="68"/>
      <c r="N94" s="68"/>
    </row>
    <row r="95" spans="1:14" x14ac:dyDescent="0.2">
      <c r="A95" s="122" t="s">
        <v>34</v>
      </c>
      <c r="B95" s="75"/>
      <c r="C95" s="123">
        <f>E95*(1-C93)</f>
        <v>27</v>
      </c>
      <c r="D95" s="124"/>
      <c r="E95" s="125">
        <f>C7</f>
        <v>30</v>
      </c>
      <c r="F95" s="124"/>
      <c r="G95" s="126">
        <f>E95*(1+G93)</f>
        <v>33</v>
      </c>
      <c r="H95" s="119"/>
      <c r="I95" s="119"/>
      <c r="J95" s="75"/>
      <c r="L95" s="68"/>
      <c r="M95" s="68"/>
      <c r="N95" s="68"/>
    </row>
    <row r="96" spans="1:14" ht="4.5" customHeight="1" x14ac:dyDescent="0.2">
      <c r="A96" s="75"/>
      <c r="B96" s="75"/>
      <c r="C96" s="75"/>
      <c r="D96" s="75"/>
      <c r="E96" s="76"/>
      <c r="F96" s="75"/>
      <c r="G96" s="75"/>
      <c r="H96" s="119"/>
      <c r="I96" s="119"/>
      <c r="J96" s="75"/>
      <c r="L96" s="68"/>
      <c r="M96" s="68"/>
      <c r="N96" s="68"/>
    </row>
    <row r="97" spans="1:14" x14ac:dyDescent="0.2">
      <c r="A97" s="75" t="s">
        <v>40</v>
      </c>
      <c r="B97" s="75"/>
      <c r="C97" s="127">
        <f>$I$62/C95</f>
        <v>4.4741666666666644</v>
      </c>
      <c r="D97" s="75"/>
      <c r="E97" s="127">
        <f>$I$62/E95</f>
        <v>4.0267499999999981</v>
      </c>
      <c r="F97" s="75"/>
      <c r="G97" s="127">
        <f>$I$62/G95</f>
        <v>3.6606818181818164</v>
      </c>
      <c r="H97" s="119"/>
      <c r="I97" s="119"/>
      <c r="J97" s="75"/>
      <c r="L97" s="68"/>
      <c r="M97" s="68"/>
      <c r="N97" s="68"/>
    </row>
    <row r="98" spans="1:14" ht="4.5" customHeight="1" x14ac:dyDescent="0.2">
      <c r="A98" s="75"/>
      <c r="B98" s="75"/>
      <c r="C98" s="75"/>
      <c r="D98" s="75"/>
      <c r="E98" s="76"/>
      <c r="F98" s="75"/>
      <c r="G98" s="75"/>
      <c r="H98" s="119"/>
      <c r="I98" s="119"/>
      <c r="J98" s="75"/>
      <c r="L98" s="68"/>
      <c r="M98" s="68"/>
      <c r="N98" s="68"/>
    </row>
    <row r="99" spans="1:14" x14ac:dyDescent="0.2">
      <c r="A99" s="75" t="s">
        <v>41</v>
      </c>
      <c r="B99" s="75"/>
      <c r="C99" s="127">
        <f>$I$77/C95</f>
        <v>3.4825925925925927</v>
      </c>
      <c r="D99" s="75"/>
      <c r="E99" s="127">
        <f>$I$77/E95</f>
        <v>3.1343333333333332</v>
      </c>
      <c r="F99" s="75"/>
      <c r="G99" s="127">
        <f>$I$77/G95</f>
        <v>2.8493939393939396</v>
      </c>
      <c r="H99" s="119"/>
      <c r="I99" s="119"/>
      <c r="J99" s="75"/>
      <c r="L99" s="68"/>
      <c r="M99" s="68"/>
      <c r="N99" s="68"/>
    </row>
    <row r="100" spans="1:14" ht="3.75" customHeight="1" x14ac:dyDescent="0.2">
      <c r="A100" s="75"/>
      <c r="B100" s="75"/>
      <c r="C100" s="75"/>
      <c r="D100" s="75"/>
      <c r="E100" s="76"/>
      <c r="F100" s="75"/>
      <c r="G100" s="75"/>
      <c r="H100" s="119"/>
      <c r="I100" s="119"/>
      <c r="J100" s="75"/>
      <c r="L100" s="68"/>
      <c r="M100" s="68"/>
      <c r="N100" s="68"/>
    </row>
    <row r="101" spans="1:14" x14ac:dyDescent="0.2">
      <c r="A101" s="75" t="s">
        <v>42</v>
      </c>
      <c r="B101" s="75"/>
      <c r="C101" s="127">
        <f>$I$80/C95</f>
        <v>7.9567592592592566</v>
      </c>
      <c r="D101" s="75"/>
      <c r="E101" s="127">
        <f>$I$80/E95</f>
        <v>7.1610833333333312</v>
      </c>
      <c r="F101" s="75"/>
      <c r="G101" s="127">
        <f>$I$80/G95</f>
        <v>6.5100757575757555</v>
      </c>
      <c r="H101" s="119"/>
      <c r="I101" s="119"/>
      <c r="J101" s="75"/>
      <c r="L101" s="68"/>
      <c r="M101" s="68"/>
      <c r="N101" s="68"/>
    </row>
    <row r="102" spans="1:14" ht="5.25" customHeight="1" x14ac:dyDescent="0.2">
      <c r="A102" s="113"/>
      <c r="B102" s="113"/>
      <c r="C102" s="113"/>
      <c r="D102" s="113"/>
      <c r="E102" s="114"/>
      <c r="F102" s="113"/>
      <c r="G102" s="113"/>
      <c r="H102" s="128"/>
      <c r="I102" s="128"/>
      <c r="J102" s="75"/>
      <c r="L102" s="68"/>
      <c r="M102" s="68"/>
      <c r="N102" s="68"/>
    </row>
    <row r="103" spans="1:14" x14ac:dyDescent="0.2">
      <c r="A103" s="75"/>
      <c r="B103" s="75"/>
      <c r="C103" s="75"/>
      <c r="D103" s="75"/>
      <c r="E103" s="76"/>
      <c r="F103" s="75"/>
      <c r="G103" s="75"/>
      <c r="H103" s="119"/>
      <c r="I103" s="119"/>
      <c r="J103" s="75"/>
      <c r="L103" s="68"/>
      <c r="M103" s="68"/>
      <c r="N103" s="68"/>
    </row>
    <row r="104" spans="1:14" x14ac:dyDescent="0.2">
      <c r="A104" s="75"/>
      <c r="B104" s="75"/>
      <c r="C104" s="71"/>
      <c r="D104" s="71"/>
      <c r="E104" s="72" t="s">
        <v>34</v>
      </c>
      <c r="F104" s="71"/>
      <c r="G104" s="71"/>
      <c r="H104" s="119"/>
      <c r="I104" s="119"/>
      <c r="J104" s="75"/>
      <c r="L104" s="68"/>
      <c r="M104" s="68"/>
      <c r="N104" s="68"/>
    </row>
    <row r="105" spans="1:14" x14ac:dyDescent="0.2">
      <c r="A105" s="122" t="s">
        <v>36</v>
      </c>
      <c r="B105" s="75"/>
      <c r="C105" s="129">
        <f>E105*(1-C93)</f>
        <v>5.1749999999999998</v>
      </c>
      <c r="D105" s="124"/>
      <c r="E105" s="130">
        <f>G7</f>
        <v>5.75</v>
      </c>
      <c r="F105" s="124"/>
      <c r="G105" s="129">
        <f>E105*(1+G93)</f>
        <v>6.3250000000000002</v>
      </c>
      <c r="H105" s="119"/>
      <c r="I105" s="119"/>
      <c r="J105" s="75"/>
      <c r="L105" s="68"/>
      <c r="M105" s="68"/>
      <c r="N105" s="68"/>
    </row>
    <row r="106" spans="1:14" ht="4.5" customHeight="1" x14ac:dyDescent="0.2">
      <c r="A106" s="75"/>
      <c r="B106" s="75"/>
      <c r="C106" s="75"/>
      <c r="D106" s="75"/>
      <c r="E106" s="76"/>
      <c r="F106" s="75"/>
      <c r="G106" s="75"/>
      <c r="H106" s="119"/>
      <c r="I106" s="119"/>
      <c r="J106" s="75"/>
      <c r="L106" s="68"/>
      <c r="M106" s="68"/>
      <c r="N106" s="68"/>
    </row>
    <row r="107" spans="1:14" x14ac:dyDescent="0.2">
      <c r="A107" s="75" t="s">
        <v>40</v>
      </c>
      <c r="B107" s="75"/>
      <c r="C107" s="131">
        <f>$I$62/C105</f>
        <v>23.343478260869553</v>
      </c>
      <c r="D107" s="75"/>
      <c r="E107" s="131">
        <f>$I$62/E105</f>
        <v>21.009130434782598</v>
      </c>
      <c r="F107" s="75"/>
      <c r="G107" s="131">
        <f>$I$62/G105</f>
        <v>19.099209486165996</v>
      </c>
      <c r="H107" s="119"/>
      <c r="I107" s="119"/>
      <c r="J107" s="75"/>
      <c r="L107" s="68"/>
      <c r="M107" s="68"/>
      <c r="N107" s="68"/>
    </row>
    <row r="108" spans="1:14" ht="3" customHeight="1" x14ac:dyDescent="0.2">
      <c r="A108" s="75"/>
      <c r="B108" s="75"/>
      <c r="C108" s="75"/>
      <c r="D108" s="75"/>
      <c r="E108" s="76"/>
      <c r="F108" s="75"/>
      <c r="G108" s="75"/>
      <c r="H108" s="119"/>
      <c r="I108" s="119"/>
      <c r="J108" s="75"/>
      <c r="L108" s="68"/>
      <c r="M108" s="68"/>
      <c r="N108" s="68"/>
    </row>
    <row r="109" spans="1:14" x14ac:dyDescent="0.2">
      <c r="A109" s="75" t="s">
        <v>41</v>
      </c>
      <c r="B109" s="75"/>
      <c r="C109" s="131">
        <f>$I$77/C105</f>
        <v>18.170048309178746</v>
      </c>
      <c r="D109" s="75"/>
      <c r="E109" s="131">
        <f>$I$77/E105</f>
        <v>16.353043478260869</v>
      </c>
      <c r="F109" s="75"/>
      <c r="G109" s="131">
        <f>$I$77/G105</f>
        <v>14.866403162055336</v>
      </c>
      <c r="H109" s="119"/>
      <c r="I109" s="119"/>
      <c r="J109" s="75"/>
      <c r="L109" s="68"/>
      <c r="M109" s="68"/>
      <c r="N109" s="68"/>
    </row>
    <row r="110" spans="1:14" ht="3.75" customHeight="1" x14ac:dyDescent="0.2">
      <c r="A110" s="75"/>
      <c r="B110" s="75"/>
      <c r="C110" s="75"/>
      <c r="D110" s="75"/>
      <c r="E110" s="76"/>
      <c r="F110" s="75"/>
      <c r="G110" s="75"/>
      <c r="H110" s="119"/>
      <c r="I110" s="119"/>
      <c r="J110" s="75"/>
      <c r="L110" s="68"/>
      <c r="M110" s="68"/>
      <c r="N110" s="68"/>
    </row>
    <row r="111" spans="1:14" x14ac:dyDescent="0.2">
      <c r="A111" s="75" t="s">
        <v>42</v>
      </c>
      <c r="B111" s="75"/>
      <c r="C111" s="131">
        <f>$I$80/C105</f>
        <v>41.513526570048299</v>
      </c>
      <c r="D111" s="75"/>
      <c r="E111" s="131">
        <f>$I$80/E105</f>
        <v>37.362173913043463</v>
      </c>
      <c r="F111" s="75"/>
      <c r="G111" s="131">
        <f>$I$80/G105</f>
        <v>33.965612648221331</v>
      </c>
      <c r="H111" s="119"/>
      <c r="I111" s="119"/>
      <c r="J111" s="75"/>
      <c r="L111" s="68"/>
      <c r="M111" s="68"/>
      <c r="N111" s="68"/>
    </row>
    <row r="112" spans="1:14" ht="5.25" customHeight="1" x14ac:dyDescent="0.2">
      <c r="A112" s="75"/>
      <c r="B112" s="75"/>
      <c r="C112" s="75"/>
      <c r="D112" s="75"/>
      <c r="E112" s="76"/>
      <c r="F112" s="75"/>
      <c r="G112" s="75"/>
      <c r="H112" s="119"/>
      <c r="I112" s="119"/>
      <c r="J112" s="75"/>
      <c r="L112" s="68"/>
      <c r="M112" s="68"/>
      <c r="N112" s="68"/>
    </row>
    <row r="113" spans="1:14" x14ac:dyDescent="0.2">
      <c r="A113" s="71"/>
      <c r="B113" s="71"/>
      <c r="C113" s="71"/>
      <c r="D113" s="71"/>
      <c r="E113" s="72"/>
      <c r="F113" s="71"/>
      <c r="G113" s="71"/>
      <c r="H113" s="132"/>
      <c r="I113" s="132"/>
      <c r="J113" s="75"/>
      <c r="L113" s="68"/>
      <c r="M113" s="68"/>
      <c r="N113" s="68"/>
    </row>
    <row r="114" spans="1:14" x14ac:dyDescent="0.2">
      <c r="A114" s="75"/>
      <c r="B114" s="75"/>
      <c r="C114" s="75"/>
      <c r="D114" s="75"/>
      <c r="E114" s="76"/>
      <c r="F114" s="75"/>
      <c r="G114" s="75"/>
      <c r="H114" s="75"/>
      <c r="I114" s="75"/>
      <c r="J114" s="75"/>
      <c r="L114" s="68"/>
      <c r="M114" s="68"/>
      <c r="N114" s="68"/>
    </row>
    <row r="115" spans="1:14" x14ac:dyDescent="0.2">
      <c r="A115" s="133" t="s">
        <v>45</v>
      </c>
      <c r="B115" s="75"/>
      <c r="C115" s="167"/>
      <c r="D115" s="167"/>
      <c r="E115" s="167"/>
      <c r="F115" s="134"/>
      <c r="G115" s="134"/>
      <c r="H115" s="75"/>
      <c r="I115" s="75"/>
      <c r="J115" s="75"/>
      <c r="L115" s="68"/>
      <c r="M115" s="68"/>
      <c r="N115" s="68"/>
    </row>
    <row r="116" spans="1:14" x14ac:dyDescent="0.2">
      <c r="A116" s="133" t="s">
        <v>43</v>
      </c>
      <c r="B116" s="75"/>
      <c r="C116" s="167"/>
      <c r="D116" s="167"/>
      <c r="E116" s="167"/>
      <c r="F116" s="167"/>
      <c r="G116" s="167"/>
      <c r="H116" s="75"/>
      <c r="I116" s="75"/>
      <c r="J116" s="75"/>
      <c r="L116" s="68"/>
      <c r="M116" s="68"/>
      <c r="N116" s="68"/>
    </row>
    <row r="117" spans="1:14" x14ac:dyDescent="0.2">
      <c r="A117" s="133" t="s">
        <v>44</v>
      </c>
      <c r="B117" s="75"/>
      <c r="C117" s="167"/>
      <c r="D117" s="167"/>
      <c r="E117" s="167"/>
      <c r="F117" s="167"/>
      <c r="G117" s="167"/>
      <c r="H117" s="75"/>
      <c r="I117" s="75"/>
      <c r="J117" s="75"/>
      <c r="L117" s="68"/>
      <c r="M117" s="68"/>
      <c r="N117" s="68"/>
    </row>
    <row r="118" spans="1:14" x14ac:dyDescent="0.2">
      <c r="A118" s="75"/>
      <c r="B118" s="75"/>
      <c r="C118" s="167"/>
      <c r="D118" s="167"/>
      <c r="E118" s="167"/>
      <c r="F118" s="167"/>
      <c r="G118" s="167"/>
      <c r="H118" s="75"/>
      <c r="I118" s="75"/>
      <c r="J118" s="75"/>
      <c r="L118" s="68"/>
      <c r="M118" s="68"/>
      <c r="N118" s="68"/>
    </row>
    <row r="119" spans="1:14" x14ac:dyDescent="0.2">
      <c r="A119" s="75"/>
      <c r="B119" s="75"/>
      <c r="C119" s="167"/>
      <c r="D119" s="167"/>
      <c r="E119" s="167"/>
      <c r="F119" s="167"/>
      <c r="G119" s="167"/>
      <c r="H119" s="75"/>
      <c r="I119" s="75"/>
      <c r="J119" s="75"/>
      <c r="L119" s="68"/>
      <c r="M119" s="68"/>
      <c r="N119" s="68"/>
    </row>
    <row r="120" spans="1:14" x14ac:dyDescent="0.2">
      <c r="A120" s="75"/>
      <c r="B120" s="75"/>
      <c r="C120" s="75"/>
      <c r="D120" s="75"/>
      <c r="E120" s="76"/>
      <c r="F120" s="75"/>
      <c r="G120" s="75"/>
      <c r="H120" s="75"/>
      <c r="I120" s="75"/>
      <c r="J120" s="75"/>
      <c r="L120" s="68"/>
      <c r="M120" s="68"/>
      <c r="N120" s="68"/>
    </row>
  </sheetData>
  <sheetProtection sheet="1" objects="1" scenarios="1"/>
  <mergeCells count="27">
    <mergeCell ref="C118:G118"/>
    <mergeCell ref="C119:G119"/>
    <mergeCell ref="A88:I88"/>
    <mergeCell ref="A89:I89"/>
    <mergeCell ref="A90:I90"/>
    <mergeCell ref="C115:E115"/>
    <mergeCell ref="C116:G116"/>
    <mergeCell ref="C117:G117"/>
    <mergeCell ref="A87:I87"/>
    <mergeCell ref="A71:C71"/>
    <mergeCell ref="D71:H71"/>
    <mergeCell ref="A72:C72"/>
    <mergeCell ref="D72:H72"/>
    <mergeCell ref="A73:C73"/>
    <mergeCell ref="D73:H73"/>
    <mergeCell ref="A74:C74"/>
    <mergeCell ref="D74:H74"/>
    <mergeCell ref="A75:C75"/>
    <mergeCell ref="D75:H75"/>
    <mergeCell ref="A86:I86"/>
    <mergeCell ref="A70:C70"/>
    <mergeCell ref="D70:H70"/>
    <mergeCell ref="A1:J1"/>
    <mergeCell ref="A68:C68"/>
    <mergeCell ref="D68:H68"/>
    <mergeCell ref="A69:C69"/>
    <mergeCell ref="D69:H69"/>
  </mergeCells>
  <pageMargins left="1.25" right="0.75" top="0.25" bottom="0.75" header="0.5" footer="0.5"/>
  <pageSetup scale="86" orientation="portrait" copies="2" r:id="rId1"/>
  <headerFooter alignWithMargins="0">
    <oddFooter>&amp;L&amp;A&amp;CUniversity of Idaho&amp;RAERS Dept</oddFooter>
  </headerFooter>
  <rowBreaks count="1" manualBreakCount="1">
    <brk id="6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zoomScaleNormal="100" workbookViewId="0">
      <pane ySplit="4" topLeftCell="A5" activePane="bottomLeft" state="frozen"/>
      <selection pane="bottomLeft" sqref="A1:J1"/>
    </sheetView>
  </sheetViews>
  <sheetFormatPr defaultRowHeight="12.75" x14ac:dyDescent="0.2"/>
  <cols>
    <col min="1" max="1" width="26.7109375" style="50" customWidth="1"/>
    <col min="2" max="2" width="2" style="50" customWidth="1"/>
    <col min="3" max="3" width="11.7109375" style="50" customWidth="1"/>
    <col min="4" max="4" width="1.140625" style="50" customWidth="1"/>
    <col min="5" max="5" width="10.7109375" style="135" customWidth="1"/>
    <col min="6" max="6" width="1.5703125" style="50" customWidth="1"/>
    <col min="7" max="7" width="10.7109375" style="50" customWidth="1"/>
    <col min="8" max="8" width="1.7109375" style="50" customWidth="1"/>
    <col min="9" max="9" width="16.7109375" style="68" customWidth="1"/>
    <col min="10" max="10" width="1.5703125" style="50" customWidth="1"/>
    <col min="11" max="11" width="1" style="50" customWidth="1"/>
    <col min="12" max="12" width="0.28515625" style="50" customWidth="1"/>
    <col min="13" max="13" width="10.7109375" style="50" customWidth="1"/>
    <col min="14" max="16384" width="9.140625" style="50"/>
  </cols>
  <sheetData>
    <row r="1" spans="1:14" ht="30" customHeight="1" x14ac:dyDescent="0.2">
      <c r="A1" s="174" t="s">
        <v>161</v>
      </c>
      <c r="B1" s="174"/>
      <c r="C1" s="174"/>
      <c r="D1" s="174"/>
      <c r="E1" s="174"/>
      <c r="F1" s="174"/>
      <c r="G1" s="174"/>
      <c r="H1" s="174"/>
      <c r="I1" s="174"/>
      <c r="J1" s="174"/>
      <c r="L1" s="68"/>
      <c r="M1" s="147" t="s">
        <v>160</v>
      </c>
    </row>
    <row r="2" spans="1:14" ht="3.75" customHeight="1" x14ac:dyDescent="0.2">
      <c r="A2" s="58"/>
      <c r="B2" s="58"/>
      <c r="C2" s="58"/>
      <c r="D2" s="58"/>
      <c r="E2" s="60"/>
      <c r="F2" s="58"/>
      <c r="G2" s="58"/>
      <c r="H2" s="58"/>
      <c r="I2" s="61"/>
      <c r="J2" s="58"/>
    </row>
    <row r="3" spans="1:14" ht="15" x14ac:dyDescent="0.2">
      <c r="A3" s="62"/>
      <c r="B3" s="62"/>
      <c r="C3" s="63" t="s">
        <v>2</v>
      </c>
      <c r="D3" s="64"/>
      <c r="E3" s="65"/>
      <c r="F3" s="64"/>
      <c r="G3" s="64" t="s">
        <v>5</v>
      </c>
      <c r="H3" s="64"/>
      <c r="I3" s="66" t="s">
        <v>8</v>
      </c>
      <c r="J3" s="67"/>
      <c r="L3" s="68"/>
      <c r="M3" s="68"/>
      <c r="N3" s="68"/>
    </row>
    <row r="4" spans="1:14" ht="15" x14ac:dyDescent="0.2">
      <c r="A4" s="69" t="s">
        <v>1</v>
      </c>
      <c r="B4" s="62"/>
      <c r="C4" s="63" t="s">
        <v>3</v>
      </c>
      <c r="D4" s="64"/>
      <c r="E4" s="65" t="s">
        <v>4</v>
      </c>
      <c r="F4" s="64"/>
      <c r="G4" s="64" t="s">
        <v>6</v>
      </c>
      <c r="H4" s="64"/>
      <c r="I4" s="66" t="s">
        <v>7</v>
      </c>
      <c r="J4" s="67"/>
      <c r="L4" s="68"/>
      <c r="M4" s="68"/>
      <c r="N4" s="68"/>
    </row>
    <row r="5" spans="1:14" ht="5.25" customHeight="1" x14ac:dyDescent="0.2">
      <c r="A5" s="70"/>
      <c r="B5" s="71"/>
      <c r="C5" s="71"/>
      <c r="D5" s="71"/>
      <c r="E5" s="72"/>
      <c r="F5" s="71"/>
      <c r="G5" s="71"/>
      <c r="H5" s="71"/>
      <c r="I5" s="73"/>
      <c r="J5" s="73"/>
      <c r="L5" s="68"/>
      <c r="M5" s="68"/>
      <c r="N5" s="68"/>
    </row>
    <row r="6" spans="1:14" x14ac:dyDescent="0.2">
      <c r="A6" s="74" t="s">
        <v>0</v>
      </c>
      <c r="B6" s="75"/>
      <c r="C6" s="75"/>
      <c r="D6" s="75"/>
      <c r="E6" s="76"/>
      <c r="F6" s="75"/>
      <c r="G6" s="75"/>
      <c r="H6" s="75"/>
      <c r="I6" s="67"/>
      <c r="J6" s="67"/>
      <c r="L6" s="68"/>
      <c r="M6" s="68"/>
      <c r="N6" s="68"/>
    </row>
    <row r="7" spans="1:14" x14ac:dyDescent="0.2">
      <c r="A7" s="156" t="s">
        <v>137</v>
      </c>
      <c r="B7" s="3"/>
      <c r="C7" s="6">
        <v>50</v>
      </c>
      <c r="D7" s="3"/>
      <c r="E7" s="9" t="s">
        <v>32</v>
      </c>
      <c r="F7" s="3"/>
      <c r="G7" s="152">
        <v>5.75</v>
      </c>
      <c r="H7" s="78"/>
      <c r="I7" s="81">
        <f>C7*G7</f>
        <v>287.5</v>
      </c>
      <c r="J7" s="82"/>
      <c r="L7" s="83"/>
      <c r="M7" s="83"/>
      <c r="N7" s="68"/>
    </row>
    <row r="8" spans="1:14" ht="6.75" customHeight="1" x14ac:dyDescent="0.2">
      <c r="A8" s="78"/>
      <c r="B8" s="78"/>
      <c r="C8" s="78"/>
      <c r="D8" s="78"/>
      <c r="E8" s="84"/>
      <c r="F8" s="78"/>
      <c r="G8" s="139"/>
      <c r="H8" s="78"/>
      <c r="I8" s="81"/>
      <c r="J8" s="82"/>
      <c r="L8" s="83"/>
      <c r="M8" s="83"/>
      <c r="N8" s="83"/>
    </row>
    <row r="9" spans="1:14" x14ac:dyDescent="0.2">
      <c r="A9" s="74" t="s">
        <v>9</v>
      </c>
      <c r="B9" s="86"/>
      <c r="C9" s="86"/>
      <c r="D9" s="86"/>
      <c r="E9" s="87"/>
      <c r="F9" s="86"/>
      <c r="G9" s="140"/>
      <c r="H9" s="86"/>
      <c r="I9" s="89"/>
      <c r="J9" s="67"/>
      <c r="L9" s="68"/>
      <c r="M9" s="68"/>
      <c r="N9" s="68"/>
    </row>
    <row r="10" spans="1:14" ht="6.75" customHeight="1" x14ac:dyDescent="0.2">
      <c r="A10" s="86"/>
      <c r="B10" s="86"/>
      <c r="C10" s="86"/>
      <c r="D10" s="86"/>
      <c r="E10" s="87"/>
      <c r="F10" s="86"/>
      <c r="G10" s="140"/>
      <c r="H10" s="86"/>
      <c r="I10" s="89"/>
      <c r="J10" s="67"/>
      <c r="L10" s="68"/>
      <c r="M10" s="68"/>
      <c r="N10" s="68"/>
    </row>
    <row r="11" spans="1:14" x14ac:dyDescent="0.2">
      <c r="A11" s="90" t="s">
        <v>10</v>
      </c>
      <c r="B11" s="86"/>
      <c r="C11" s="86"/>
      <c r="D11" s="86"/>
      <c r="E11" s="87"/>
      <c r="F11" s="86"/>
      <c r="G11" s="140"/>
      <c r="H11" s="86"/>
      <c r="I11" s="91">
        <f>SUM(I12:I13)</f>
        <v>17.5</v>
      </c>
      <c r="J11" s="67"/>
      <c r="L11" s="68"/>
      <c r="M11" s="68"/>
      <c r="N11" s="68"/>
    </row>
    <row r="12" spans="1:14" x14ac:dyDescent="0.2">
      <c r="A12" s="7" t="s">
        <v>49</v>
      </c>
      <c r="B12" s="1"/>
      <c r="C12" s="7">
        <v>70</v>
      </c>
      <c r="D12" s="1"/>
      <c r="E12" s="8" t="s">
        <v>27</v>
      </c>
      <c r="F12" s="1"/>
      <c r="G12" s="138">
        <v>0.25</v>
      </c>
      <c r="H12" s="86"/>
      <c r="I12" s="89">
        <f>C12*G12</f>
        <v>17.5</v>
      </c>
      <c r="J12" s="67"/>
      <c r="L12" s="68"/>
      <c r="M12" s="68"/>
      <c r="N12" s="68"/>
    </row>
    <row r="13" spans="1:14" x14ac:dyDescent="0.2">
      <c r="A13" s="92"/>
      <c r="B13" s="86"/>
      <c r="C13" s="92"/>
      <c r="D13" s="86"/>
      <c r="E13" s="93"/>
      <c r="F13" s="86"/>
      <c r="G13" s="136"/>
      <c r="H13" s="86"/>
      <c r="I13" s="89">
        <f>C13*G13</f>
        <v>0</v>
      </c>
      <c r="J13" s="67"/>
      <c r="L13" s="68"/>
      <c r="M13" s="68"/>
      <c r="N13" s="68"/>
    </row>
    <row r="14" spans="1:14" ht="7.5" customHeight="1" x14ac:dyDescent="0.2">
      <c r="A14" s="86"/>
      <c r="B14" s="86"/>
      <c r="C14" s="86"/>
      <c r="D14" s="86"/>
      <c r="E14" s="87"/>
      <c r="F14" s="86"/>
      <c r="G14" s="140"/>
      <c r="H14" s="86"/>
      <c r="I14" s="89"/>
      <c r="J14" s="67"/>
      <c r="L14" s="68"/>
      <c r="M14" s="68"/>
      <c r="N14" s="68"/>
    </row>
    <row r="15" spans="1:14" x14ac:dyDescent="0.2">
      <c r="A15" s="90" t="s">
        <v>11</v>
      </c>
      <c r="B15" s="86"/>
      <c r="C15" s="86"/>
      <c r="D15" s="86"/>
      <c r="E15" s="87"/>
      <c r="F15" s="86"/>
      <c r="G15" s="140"/>
      <c r="H15" s="86"/>
      <c r="I15" s="91">
        <f>SUM(I16:I20)</f>
        <v>69.03</v>
      </c>
      <c r="J15" s="67"/>
      <c r="L15" s="68"/>
      <c r="M15" s="68"/>
      <c r="N15" s="68"/>
    </row>
    <row r="16" spans="1:14" x14ac:dyDescent="0.2">
      <c r="A16" s="7" t="s">
        <v>86</v>
      </c>
      <c r="B16" s="1"/>
      <c r="C16" s="7">
        <v>84</v>
      </c>
      <c r="D16" s="1"/>
      <c r="E16" s="8" t="s">
        <v>27</v>
      </c>
      <c r="F16" s="1"/>
      <c r="G16" s="138">
        <v>0.55000000000000004</v>
      </c>
      <c r="H16" s="86"/>
      <c r="I16" s="89">
        <f>C16*G16</f>
        <v>46.2</v>
      </c>
      <c r="J16" s="67"/>
      <c r="L16" s="68"/>
      <c r="M16" s="68"/>
      <c r="N16" s="68"/>
    </row>
    <row r="17" spans="1:14" x14ac:dyDescent="0.2">
      <c r="A17" s="7" t="s">
        <v>124</v>
      </c>
      <c r="B17" s="1"/>
      <c r="C17" s="7">
        <v>20</v>
      </c>
      <c r="D17" s="1"/>
      <c r="E17" s="8" t="s">
        <v>27</v>
      </c>
      <c r="F17" s="1"/>
      <c r="G17" s="138">
        <v>0.72</v>
      </c>
      <c r="H17" s="86"/>
      <c r="I17" s="89">
        <f>C17*G17</f>
        <v>14.399999999999999</v>
      </c>
      <c r="J17" s="67"/>
      <c r="L17" s="68"/>
      <c r="M17" s="68"/>
      <c r="N17" s="68"/>
    </row>
    <row r="18" spans="1:14" x14ac:dyDescent="0.2">
      <c r="A18" s="7" t="s">
        <v>128</v>
      </c>
      <c r="B18" s="1"/>
      <c r="C18" s="7">
        <v>15</v>
      </c>
      <c r="D18" s="1"/>
      <c r="E18" s="8" t="s">
        <v>27</v>
      </c>
      <c r="F18" s="1"/>
      <c r="G18" s="138">
        <v>0.27</v>
      </c>
      <c r="H18" s="86"/>
      <c r="I18" s="95">
        <f>C18*G18</f>
        <v>4.0500000000000007</v>
      </c>
      <c r="J18" s="67"/>
      <c r="L18" s="68"/>
      <c r="M18" s="68"/>
      <c r="N18" s="68"/>
    </row>
    <row r="19" spans="1:14" x14ac:dyDescent="0.2">
      <c r="A19" s="92" t="s">
        <v>85</v>
      </c>
      <c r="B19" s="86"/>
      <c r="C19" s="92">
        <v>6</v>
      </c>
      <c r="D19" s="86"/>
      <c r="E19" s="93" t="s">
        <v>27</v>
      </c>
      <c r="F19" s="86"/>
      <c r="G19" s="137">
        <v>0.73</v>
      </c>
      <c r="H19" s="86"/>
      <c r="I19" s="95">
        <f>C19*G19</f>
        <v>4.38</v>
      </c>
      <c r="J19" s="67"/>
      <c r="L19" s="68"/>
      <c r="M19" s="68"/>
      <c r="N19" s="68"/>
    </row>
    <row r="20" spans="1:14" x14ac:dyDescent="0.2">
      <c r="A20" s="92"/>
      <c r="B20" s="86"/>
      <c r="C20" s="92"/>
      <c r="D20" s="86"/>
      <c r="E20" s="93"/>
      <c r="F20" s="86"/>
      <c r="G20" s="136"/>
      <c r="H20" s="86"/>
      <c r="I20" s="95">
        <f>C20*G20</f>
        <v>0</v>
      </c>
      <c r="J20" s="67"/>
      <c r="L20" s="68"/>
      <c r="M20" s="68"/>
      <c r="N20" s="68"/>
    </row>
    <row r="21" spans="1:14" ht="6" customHeight="1" x14ac:dyDescent="0.2">
      <c r="A21" s="86"/>
      <c r="B21" s="86"/>
      <c r="C21" s="86"/>
      <c r="D21" s="86"/>
      <c r="E21" s="87"/>
      <c r="F21" s="86"/>
      <c r="G21" s="140"/>
      <c r="H21" s="86"/>
      <c r="I21" s="95"/>
      <c r="J21" s="67"/>
      <c r="L21" s="68"/>
      <c r="M21" s="68"/>
      <c r="N21" s="68"/>
    </row>
    <row r="22" spans="1:14" x14ac:dyDescent="0.2">
      <c r="A22" s="90" t="s">
        <v>12</v>
      </c>
      <c r="B22" s="86"/>
      <c r="C22" s="86"/>
      <c r="D22" s="86"/>
      <c r="E22" s="87"/>
      <c r="F22" s="86"/>
      <c r="G22" s="140"/>
      <c r="H22" s="86"/>
      <c r="I22" s="96">
        <f>SUM(I23:I26)</f>
        <v>29.636000000000003</v>
      </c>
      <c r="J22" s="67"/>
      <c r="L22" s="68"/>
      <c r="M22" s="68"/>
      <c r="N22" s="68"/>
    </row>
    <row r="23" spans="1:14" x14ac:dyDescent="0.2">
      <c r="A23" s="47" t="s">
        <v>129</v>
      </c>
      <c r="B23" s="1"/>
      <c r="C23" s="7">
        <v>16</v>
      </c>
      <c r="D23" s="1"/>
      <c r="E23" s="8" t="s">
        <v>115</v>
      </c>
      <c r="F23" s="1"/>
      <c r="G23" s="138">
        <v>0.21</v>
      </c>
      <c r="H23" s="86"/>
      <c r="I23" s="95">
        <f>C23*G23</f>
        <v>3.36</v>
      </c>
      <c r="J23" s="67"/>
      <c r="L23" s="68"/>
      <c r="M23" s="68"/>
      <c r="N23" s="68"/>
    </row>
    <row r="24" spans="1:14" x14ac:dyDescent="0.2">
      <c r="A24" s="47" t="s">
        <v>112</v>
      </c>
      <c r="B24" s="1"/>
      <c r="C24" s="144">
        <v>3</v>
      </c>
      <c r="D24" s="1"/>
      <c r="E24" s="145" t="s">
        <v>27</v>
      </c>
      <c r="F24" s="1"/>
      <c r="G24" s="138">
        <v>0.6</v>
      </c>
      <c r="H24" s="86"/>
      <c r="I24" s="95">
        <f>C24*G24</f>
        <v>1.7999999999999998</v>
      </c>
      <c r="J24" s="67"/>
      <c r="K24" s="142"/>
      <c r="L24" s="143"/>
      <c r="M24" s="68"/>
      <c r="N24" s="68"/>
    </row>
    <row r="25" spans="1:14" x14ac:dyDescent="0.2">
      <c r="A25" s="143" t="s">
        <v>134</v>
      </c>
      <c r="B25" s="1"/>
      <c r="C25" s="144">
        <v>1.2</v>
      </c>
      <c r="D25" s="1"/>
      <c r="E25" s="145" t="s">
        <v>125</v>
      </c>
      <c r="F25" s="1"/>
      <c r="G25" s="138">
        <v>5.5</v>
      </c>
      <c r="H25" s="86"/>
      <c r="I25" s="95">
        <f>C25*G25</f>
        <v>6.6</v>
      </c>
      <c r="J25" s="67"/>
      <c r="L25" s="68"/>
      <c r="M25" s="68"/>
      <c r="N25" s="68"/>
    </row>
    <row r="26" spans="1:14" x14ac:dyDescent="0.2">
      <c r="A26" s="92" t="s">
        <v>123</v>
      </c>
      <c r="B26" s="86"/>
      <c r="C26" s="97">
        <v>16.399999999999999</v>
      </c>
      <c r="D26" s="86"/>
      <c r="E26" s="93" t="s">
        <v>115</v>
      </c>
      <c r="F26" s="86"/>
      <c r="G26" s="137">
        <v>1.0900000000000001</v>
      </c>
      <c r="H26" s="86"/>
      <c r="I26" s="95">
        <f>C26*G26</f>
        <v>17.876000000000001</v>
      </c>
      <c r="J26" s="67"/>
      <c r="L26" s="68"/>
      <c r="M26" s="68"/>
      <c r="N26" s="68"/>
    </row>
    <row r="27" spans="1:14" ht="5.25" customHeight="1" x14ac:dyDescent="0.2">
      <c r="A27" s="86"/>
      <c r="B27" s="86"/>
      <c r="C27" s="86"/>
      <c r="D27" s="86"/>
      <c r="E27" s="87"/>
      <c r="F27" s="86"/>
      <c r="G27" s="140"/>
      <c r="H27" s="86"/>
      <c r="I27" s="95"/>
      <c r="J27" s="67"/>
      <c r="L27" s="68"/>
      <c r="M27" s="68"/>
      <c r="N27" s="68"/>
    </row>
    <row r="28" spans="1:14" x14ac:dyDescent="0.2">
      <c r="A28" s="90" t="s">
        <v>30</v>
      </c>
      <c r="B28" s="86"/>
      <c r="C28" s="86"/>
      <c r="D28" s="86"/>
      <c r="E28" s="87"/>
      <c r="F28" s="86"/>
      <c r="G28" s="140"/>
      <c r="H28" s="86"/>
      <c r="I28" s="96">
        <f>SUM(I29:I33)</f>
        <v>16.25</v>
      </c>
      <c r="J28" s="67"/>
      <c r="L28" s="68"/>
      <c r="M28" s="68"/>
      <c r="N28" s="68"/>
    </row>
    <row r="29" spans="1:14" x14ac:dyDescent="0.2">
      <c r="A29" s="157" t="s">
        <v>138</v>
      </c>
      <c r="B29" s="158"/>
      <c r="C29" s="157">
        <v>1</v>
      </c>
      <c r="D29" s="158"/>
      <c r="E29" s="93" t="s">
        <v>28</v>
      </c>
      <c r="F29" s="158"/>
      <c r="G29" s="137">
        <v>7.25</v>
      </c>
      <c r="H29" s="86"/>
      <c r="I29" s="95">
        <f>C29*G29</f>
        <v>7.25</v>
      </c>
      <c r="J29" s="67"/>
      <c r="L29" s="68"/>
      <c r="M29" s="68"/>
      <c r="N29" s="68"/>
    </row>
    <row r="30" spans="1:14" x14ac:dyDescent="0.2">
      <c r="A30" s="47" t="s">
        <v>136</v>
      </c>
      <c r="B30" s="1"/>
      <c r="C30" s="7">
        <v>50</v>
      </c>
      <c r="D30" s="1"/>
      <c r="E30" s="8" t="s">
        <v>32</v>
      </c>
      <c r="F30" s="1"/>
      <c r="G30" s="138">
        <v>0.18</v>
      </c>
      <c r="H30" s="86"/>
      <c r="I30" s="95">
        <f>C30*G30</f>
        <v>9</v>
      </c>
      <c r="J30" s="67"/>
      <c r="L30" s="68"/>
      <c r="M30" s="68"/>
      <c r="N30" s="68"/>
    </row>
    <row r="31" spans="1:14" x14ac:dyDescent="0.2">
      <c r="A31" s="92"/>
      <c r="B31" s="86"/>
      <c r="C31" s="92"/>
      <c r="D31" s="86"/>
      <c r="E31" s="93"/>
      <c r="F31" s="86"/>
      <c r="G31" s="137"/>
      <c r="H31" s="86"/>
      <c r="I31" s="95">
        <f>C31*G31</f>
        <v>0</v>
      </c>
      <c r="J31" s="67"/>
      <c r="L31" s="68"/>
      <c r="M31" s="68"/>
      <c r="N31" s="68"/>
    </row>
    <row r="32" spans="1:14" x14ac:dyDescent="0.2">
      <c r="A32" s="92"/>
      <c r="B32" s="86"/>
      <c r="C32" s="92"/>
      <c r="D32" s="86"/>
      <c r="E32" s="93"/>
      <c r="F32" s="86"/>
      <c r="G32" s="137"/>
      <c r="H32" s="86"/>
      <c r="I32" s="95">
        <f>C32*G32</f>
        <v>0</v>
      </c>
      <c r="J32" s="67"/>
      <c r="L32" s="68"/>
      <c r="M32" s="68"/>
      <c r="N32" s="68"/>
    </row>
    <row r="33" spans="1:14" x14ac:dyDescent="0.2">
      <c r="A33" s="92"/>
      <c r="B33" s="86"/>
      <c r="C33" s="92"/>
      <c r="D33" s="86"/>
      <c r="E33" s="93"/>
      <c r="F33" s="86"/>
      <c r="G33" s="136"/>
      <c r="H33" s="86"/>
      <c r="I33" s="95">
        <f>C33*G33</f>
        <v>0</v>
      </c>
      <c r="J33" s="67"/>
      <c r="L33" s="68"/>
      <c r="M33" s="68"/>
      <c r="N33" s="68"/>
    </row>
    <row r="34" spans="1:14" ht="3" customHeight="1" x14ac:dyDescent="0.2">
      <c r="A34" s="98"/>
      <c r="B34" s="99"/>
      <c r="C34" s="98"/>
      <c r="D34" s="99"/>
      <c r="E34" s="100"/>
      <c r="F34" s="99"/>
      <c r="G34" s="141"/>
      <c r="H34" s="86"/>
      <c r="I34" s="95"/>
      <c r="J34" s="67"/>
      <c r="L34" s="68"/>
      <c r="M34" s="68"/>
      <c r="N34" s="68"/>
    </row>
    <row r="35" spans="1:14" x14ac:dyDescent="0.2">
      <c r="A35" s="90" t="s">
        <v>98</v>
      </c>
      <c r="B35" s="86"/>
      <c r="C35" s="86"/>
      <c r="D35" s="86"/>
      <c r="E35" s="87"/>
      <c r="F35" s="86"/>
      <c r="G35" s="140"/>
      <c r="H35" s="86"/>
      <c r="I35" s="96">
        <f>SUM(I36:I40)</f>
        <v>25.681999999999999</v>
      </c>
      <c r="J35" s="67"/>
      <c r="L35" s="68"/>
      <c r="M35" s="68"/>
      <c r="N35" s="68"/>
    </row>
    <row r="36" spans="1:14" x14ac:dyDescent="0.2">
      <c r="A36" s="92" t="s">
        <v>108</v>
      </c>
      <c r="B36" s="86"/>
      <c r="C36" s="92">
        <v>0.83</v>
      </c>
      <c r="D36" s="86"/>
      <c r="E36" s="93" t="s">
        <v>104</v>
      </c>
      <c r="F36" s="86"/>
      <c r="G36" s="137">
        <v>2.5</v>
      </c>
      <c r="H36" s="86"/>
      <c r="I36" s="95">
        <f>C36*G36</f>
        <v>2.0749999999999997</v>
      </c>
      <c r="J36" s="67"/>
      <c r="L36" s="68"/>
      <c r="M36" s="68"/>
      <c r="N36" s="68"/>
    </row>
    <row r="37" spans="1:14" x14ac:dyDescent="0.2">
      <c r="A37" s="92" t="s">
        <v>109</v>
      </c>
      <c r="B37" s="86"/>
      <c r="C37" s="92">
        <v>4.1900000000000004</v>
      </c>
      <c r="D37" s="86"/>
      <c r="E37" s="93" t="s">
        <v>104</v>
      </c>
      <c r="F37" s="86"/>
      <c r="G37" s="137">
        <v>2.35</v>
      </c>
      <c r="H37" s="86"/>
      <c r="I37" s="95">
        <f>C37*G37</f>
        <v>9.8465000000000007</v>
      </c>
      <c r="J37" s="67"/>
      <c r="L37" s="68"/>
      <c r="M37" s="68"/>
      <c r="N37" s="68"/>
    </row>
    <row r="38" spans="1:14" x14ac:dyDescent="0.2">
      <c r="A38" s="92" t="s">
        <v>116</v>
      </c>
      <c r="B38" s="86"/>
      <c r="C38" s="92">
        <v>0.13</v>
      </c>
      <c r="D38" s="86"/>
      <c r="E38" s="93" t="s">
        <v>104</v>
      </c>
      <c r="F38" s="86"/>
      <c r="G38" s="137">
        <v>2.85</v>
      </c>
      <c r="H38" s="86"/>
      <c r="I38" s="95">
        <f>C38*G38</f>
        <v>0.37050000000000005</v>
      </c>
      <c r="J38" s="67"/>
      <c r="L38" s="68"/>
      <c r="M38" s="68"/>
      <c r="N38" s="68"/>
    </row>
    <row r="39" spans="1:14" x14ac:dyDescent="0.2">
      <c r="A39" s="109" t="s">
        <v>102</v>
      </c>
      <c r="B39" s="86"/>
      <c r="C39" s="92">
        <v>1</v>
      </c>
      <c r="D39" s="86"/>
      <c r="E39" s="93" t="s">
        <v>28</v>
      </c>
      <c r="F39" s="86"/>
      <c r="G39" s="137">
        <v>1.85</v>
      </c>
      <c r="H39" s="86"/>
      <c r="I39" s="95">
        <f>C39*G39</f>
        <v>1.85</v>
      </c>
      <c r="J39" s="67"/>
      <c r="L39" s="68"/>
      <c r="M39" s="68"/>
      <c r="N39" s="68"/>
    </row>
    <row r="40" spans="1:14" x14ac:dyDescent="0.2">
      <c r="A40" s="109" t="s">
        <v>103</v>
      </c>
      <c r="B40" s="86"/>
      <c r="C40" s="92">
        <v>1</v>
      </c>
      <c r="D40" s="86"/>
      <c r="E40" s="93" t="s">
        <v>28</v>
      </c>
      <c r="F40" s="86"/>
      <c r="G40" s="137">
        <v>11.54</v>
      </c>
      <c r="H40" s="86"/>
      <c r="I40" s="95">
        <f>C40*G40</f>
        <v>11.54</v>
      </c>
      <c r="J40" s="67"/>
      <c r="L40" s="68"/>
      <c r="M40" s="68"/>
      <c r="N40" s="68"/>
    </row>
    <row r="41" spans="1:14" ht="5.25" customHeight="1" x14ac:dyDescent="0.2">
      <c r="A41" s="98"/>
      <c r="B41" s="99"/>
      <c r="C41" s="98"/>
      <c r="D41" s="99"/>
      <c r="E41" s="100"/>
      <c r="F41" s="99"/>
      <c r="G41" s="141"/>
      <c r="H41" s="86"/>
      <c r="I41" s="95"/>
      <c r="J41" s="67"/>
      <c r="L41" s="68"/>
      <c r="M41" s="68"/>
      <c r="N41" s="68"/>
    </row>
    <row r="42" spans="1:14" x14ac:dyDescent="0.2">
      <c r="A42" s="90" t="s">
        <v>99</v>
      </c>
      <c r="B42" s="86"/>
      <c r="C42" s="86"/>
      <c r="D42" s="86"/>
      <c r="E42" s="87"/>
      <c r="F42" s="86"/>
      <c r="G42" s="140"/>
      <c r="H42" s="86"/>
      <c r="I42" s="96">
        <f>SUM(I43:I45)</f>
        <v>17.597000000000001</v>
      </c>
      <c r="J42" s="67"/>
      <c r="L42" s="68"/>
      <c r="M42" s="68"/>
      <c r="N42" s="68"/>
    </row>
    <row r="43" spans="1:14" x14ac:dyDescent="0.2">
      <c r="A43" s="92" t="s">
        <v>130</v>
      </c>
      <c r="B43" s="86"/>
      <c r="C43" s="109">
        <v>0.79</v>
      </c>
      <c r="D43" s="86"/>
      <c r="E43" s="93" t="s">
        <v>29</v>
      </c>
      <c r="F43" s="86"/>
      <c r="G43" s="137">
        <v>18.5</v>
      </c>
      <c r="H43" s="86"/>
      <c r="I43" s="95">
        <f>C43*G43</f>
        <v>14.615</v>
      </c>
      <c r="J43" s="67"/>
      <c r="L43" s="68"/>
      <c r="M43" s="68"/>
      <c r="N43" s="68"/>
    </row>
    <row r="44" spans="1:14" x14ac:dyDescent="0.2">
      <c r="A44" s="92" t="s">
        <v>131</v>
      </c>
      <c r="B44" s="86"/>
      <c r="C44" s="109">
        <v>0.28000000000000003</v>
      </c>
      <c r="D44" s="86"/>
      <c r="E44" s="93" t="s">
        <v>29</v>
      </c>
      <c r="F44" s="86"/>
      <c r="G44" s="137">
        <v>10.65</v>
      </c>
      <c r="H44" s="86"/>
      <c r="I44" s="95">
        <f>C44*G44</f>
        <v>2.9820000000000002</v>
      </c>
      <c r="J44" s="67"/>
      <c r="L44" s="68"/>
      <c r="M44" s="68"/>
      <c r="N44" s="68"/>
    </row>
    <row r="45" spans="1:14" x14ac:dyDescent="0.2">
      <c r="A45" s="92"/>
      <c r="B45" s="86"/>
      <c r="C45" s="92"/>
      <c r="D45" s="86"/>
      <c r="E45" s="93"/>
      <c r="F45" s="86"/>
      <c r="G45" s="136"/>
      <c r="H45" s="86"/>
      <c r="I45" s="95">
        <f>C45*G45</f>
        <v>0</v>
      </c>
      <c r="J45" s="67"/>
      <c r="L45" s="68"/>
      <c r="M45" s="68"/>
      <c r="N45" s="68"/>
    </row>
    <row r="46" spans="1:14" ht="5.25" customHeight="1" x14ac:dyDescent="0.2">
      <c r="A46" s="98"/>
      <c r="B46" s="99"/>
      <c r="C46" s="98"/>
      <c r="D46" s="99"/>
      <c r="E46" s="100"/>
      <c r="F46" s="99"/>
      <c r="G46" s="141"/>
      <c r="H46" s="86"/>
      <c r="I46" s="95"/>
      <c r="J46" s="67"/>
      <c r="L46" s="68"/>
      <c r="M46" s="68"/>
      <c r="N46" s="68"/>
    </row>
    <row r="47" spans="1:14" x14ac:dyDescent="0.2">
      <c r="A47" s="90" t="s">
        <v>100</v>
      </c>
      <c r="B47" s="86"/>
      <c r="C47" s="86"/>
      <c r="D47" s="86"/>
      <c r="E47" s="87"/>
      <c r="F47" s="86"/>
      <c r="G47" s="140"/>
      <c r="H47" s="86"/>
      <c r="I47" s="96">
        <f>SUM(I48:I50)</f>
        <v>0</v>
      </c>
      <c r="J47" s="67"/>
      <c r="L47" s="68"/>
      <c r="M47" s="68"/>
      <c r="N47" s="68"/>
    </row>
    <row r="48" spans="1:14" x14ac:dyDescent="0.2">
      <c r="A48" s="92"/>
      <c r="B48" s="86"/>
      <c r="C48" s="92"/>
      <c r="D48" s="86"/>
      <c r="E48" s="93"/>
      <c r="F48" s="86"/>
      <c r="G48" s="136"/>
      <c r="H48" s="86"/>
      <c r="I48" s="95">
        <f>C48*G48</f>
        <v>0</v>
      </c>
      <c r="J48" s="67"/>
      <c r="L48" s="68"/>
      <c r="M48" s="68"/>
      <c r="N48" s="68"/>
    </row>
    <row r="49" spans="1:14" x14ac:dyDescent="0.2">
      <c r="A49" s="92"/>
      <c r="B49" s="86"/>
      <c r="C49" s="92"/>
      <c r="D49" s="86"/>
      <c r="E49" s="93"/>
      <c r="F49" s="86"/>
      <c r="G49" s="136"/>
      <c r="H49" s="86"/>
      <c r="I49" s="95">
        <f>C49*G49</f>
        <v>0</v>
      </c>
      <c r="J49" s="67"/>
      <c r="L49" s="68"/>
      <c r="M49" s="68"/>
      <c r="N49" s="68"/>
    </row>
    <row r="50" spans="1:14" ht="5.25" customHeight="1" x14ac:dyDescent="0.2">
      <c r="A50" s="86"/>
      <c r="B50" s="86"/>
      <c r="C50" s="86"/>
      <c r="D50" s="86"/>
      <c r="E50" s="87"/>
      <c r="F50" s="86"/>
      <c r="G50" s="140"/>
      <c r="H50" s="86"/>
      <c r="I50" s="95"/>
      <c r="J50" s="67"/>
      <c r="L50" s="68"/>
      <c r="M50" s="68"/>
      <c r="N50" s="68"/>
    </row>
    <row r="51" spans="1:14" x14ac:dyDescent="0.2">
      <c r="A51" s="90" t="s">
        <v>14</v>
      </c>
      <c r="B51" s="86"/>
      <c r="C51" s="86"/>
      <c r="D51" s="86"/>
      <c r="E51" s="87"/>
      <c r="F51" s="86"/>
      <c r="G51" s="140"/>
      <c r="H51" s="86"/>
      <c r="I51" s="96">
        <f>SUM(I52:I54)</f>
        <v>8</v>
      </c>
      <c r="J51" s="67"/>
      <c r="L51" s="68"/>
      <c r="M51" s="68"/>
      <c r="N51" s="68"/>
    </row>
    <row r="52" spans="1:14" x14ac:dyDescent="0.2">
      <c r="A52" s="7" t="s">
        <v>15</v>
      </c>
      <c r="B52" s="1"/>
      <c r="C52" s="7">
        <v>1</v>
      </c>
      <c r="D52" s="1"/>
      <c r="E52" s="8" t="s">
        <v>28</v>
      </c>
      <c r="F52" s="1"/>
      <c r="G52" s="138">
        <v>8</v>
      </c>
      <c r="H52" s="86"/>
      <c r="I52" s="95">
        <f>C52*G52</f>
        <v>8</v>
      </c>
      <c r="J52" s="67"/>
      <c r="L52" s="68"/>
      <c r="M52" s="68"/>
      <c r="N52" s="68"/>
    </row>
    <row r="53" spans="1:14" x14ac:dyDescent="0.2">
      <c r="A53" s="92"/>
      <c r="B53" s="86"/>
      <c r="C53" s="92"/>
      <c r="D53" s="86"/>
      <c r="E53" s="93"/>
      <c r="F53" s="86"/>
      <c r="G53" s="136"/>
      <c r="H53" s="86"/>
      <c r="I53" s="95">
        <f>C53*G53</f>
        <v>0</v>
      </c>
      <c r="J53" s="67"/>
      <c r="L53" s="68"/>
      <c r="M53" s="68"/>
      <c r="N53" s="68"/>
    </row>
    <row r="54" spans="1:14" x14ac:dyDescent="0.2">
      <c r="A54" s="92"/>
      <c r="B54" s="86"/>
      <c r="C54" s="92"/>
      <c r="D54" s="86"/>
      <c r="E54" s="93"/>
      <c r="F54" s="86"/>
      <c r="G54" s="136"/>
      <c r="H54" s="86"/>
      <c r="I54" s="95">
        <f>C54*G54</f>
        <v>0</v>
      </c>
      <c r="J54" s="67"/>
      <c r="L54" s="68"/>
      <c r="M54" s="68"/>
      <c r="N54" s="68"/>
    </row>
    <row r="55" spans="1:14" ht="4.5" customHeight="1" x14ac:dyDescent="0.2">
      <c r="A55" s="99"/>
      <c r="B55" s="99"/>
      <c r="C55" s="99"/>
      <c r="D55" s="99"/>
      <c r="E55" s="102"/>
      <c r="F55" s="99"/>
      <c r="G55" s="103"/>
      <c r="H55" s="86"/>
      <c r="I55" s="95"/>
      <c r="J55" s="67"/>
      <c r="L55" s="68"/>
      <c r="M55" s="68"/>
      <c r="N55" s="68"/>
    </row>
    <row r="56" spans="1:14" x14ac:dyDescent="0.2">
      <c r="A56" s="104" t="s">
        <v>133</v>
      </c>
      <c r="B56" s="86"/>
      <c r="C56" s="86"/>
      <c r="D56" s="86"/>
      <c r="E56" s="87"/>
      <c r="F56" s="86"/>
      <c r="G56" s="86"/>
      <c r="H56" s="86"/>
      <c r="I56" s="137">
        <v>5.18</v>
      </c>
      <c r="J56" s="67"/>
      <c r="L56" s="68"/>
      <c r="M56" s="68"/>
      <c r="N56" s="68"/>
    </row>
    <row r="57" spans="1:14" ht="5.25" customHeight="1" x14ac:dyDescent="0.2">
      <c r="A57" s="86"/>
      <c r="B57" s="86"/>
      <c r="C57" s="86"/>
      <c r="D57" s="86"/>
      <c r="E57" s="87"/>
      <c r="F57" s="86"/>
      <c r="G57" s="86"/>
      <c r="H57" s="86"/>
      <c r="I57" s="95"/>
      <c r="J57" s="67"/>
      <c r="L57" s="68"/>
      <c r="M57" s="68"/>
      <c r="N57" s="68"/>
    </row>
    <row r="58" spans="1:14" x14ac:dyDescent="0.2">
      <c r="A58" s="90" t="s">
        <v>17</v>
      </c>
      <c r="B58" s="86"/>
      <c r="C58" s="86"/>
      <c r="D58" s="86"/>
      <c r="E58" s="87"/>
      <c r="F58" s="86"/>
      <c r="G58" s="86"/>
      <c r="H58" s="86"/>
      <c r="I58" s="95">
        <f>SUM(I11:I56)-(I11+I15+I22+I28+I35+I42+I47+I51)</f>
        <v>188.87500000000011</v>
      </c>
      <c r="J58" s="67"/>
      <c r="M58" s="68"/>
      <c r="N58" s="68"/>
    </row>
    <row r="59" spans="1:14" x14ac:dyDescent="0.2">
      <c r="A59" s="90" t="s">
        <v>18</v>
      </c>
      <c r="B59" s="86"/>
      <c r="C59" s="86"/>
      <c r="D59" s="86"/>
      <c r="E59" s="87"/>
      <c r="F59" s="86"/>
      <c r="G59" s="86"/>
      <c r="H59" s="86"/>
      <c r="I59" s="95">
        <f>I58/C7</f>
        <v>3.7775000000000021</v>
      </c>
      <c r="J59" s="67"/>
      <c r="M59" s="68"/>
      <c r="N59" s="68"/>
    </row>
    <row r="60" spans="1:14" ht="5.25" customHeight="1" x14ac:dyDescent="0.2">
      <c r="A60" s="86"/>
      <c r="B60" s="86"/>
      <c r="C60" s="86"/>
      <c r="D60" s="86"/>
      <c r="E60" s="87"/>
      <c r="F60" s="86"/>
      <c r="G60" s="86"/>
      <c r="H60" s="86"/>
      <c r="I60" s="95"/>
      <c r="J60" s="67"/>
      <c r="L60" s="68"/>
      <c r="M60" s="68"/>
      <c r="N60" s="68"/>
    </row>
    <row r="61" spans="1:14" x14ac:dyDescent="0.2">
      <c r="A61" s="106" t="s">
        <v>19</v>
      </c>
      <c r="B61" s="106"/>
      <c r="C61" s="106"/>
      <c r="D61" s="106"/>
      <c r="E61" s="107"/>
      <c r="F61" s="106"/>
      <c r="G61" s="106"/>
      <c r="H61" s="106"/>
      <c r="I61" s="108">
        <f>I7-I58</f>
        <v>98.624999999999886</v>
      </c>
      <c r="J61" s="67"/>
      <c r="L61" s="68"/>
      <c r="M61" s="68"/>
      <c r="N61" s="68"/>
    </row>
    <row r="62" spans="1:14" ht="5.25" customHeight="1" x14ac:dyDescent="0.2">
      <c r="A62" s="86"/>
      <c r="B62" s="86"/>
      <c r="C62" s="86"/>
      <c r="D62" s="86"/>
      <c r="E62" s="87"/>
      <c r="F62" s="86"/>
      <c r="G62" s="86"/>
      <c r="H62" s="86"/>
      <c r="I62" s="95"/>
      <c r="J62" s="67"/>
      <c r="L62" s="68"/>
      <c r="M62" s="68"/>
      <c r="N62" s="68"/>
    </row>
    <row r="63" spans="1:14" x14ac:dyDescent="0.2">
      <c r="A63" s="74" t="s">
        <v>20</v>
      </c>
      <c r="B63" s="86"/>
      <c r="C63" s="86"/>
      <c r="D63" s="86"/>
      <c r="E63" s="87"/>
      <c r="F63" s="86"/>
      <c r="G63" s="86"/>
      <c r="H63" s="86"/>
      <c r="I63" s="95"/>
      <c r="J63" s="67"/>
      <c r="L63" s="68"/>
      <c r="M63" s="68"/>
      <c r="N63" s="68"/>
    </row>
    <row r="64" spans="1:14" ht="14.1" customHeight="1" x14ac:dyDescent="0.2">
      <c r="A64" s="175" t="s">
        <v>117</v>
      </c>
      <c r="B64" s="175"/>
      <c r="C64" s="175"/>
      <c r="D64" s="165"/>
      <c r="E64" s="165"/>
      <c r="F64" s="165"/>
      <c r="G64" s="165"/>
      <c r="H64" s="165"/>
      <c r="I64" s="138">
        <v>4.75</v>
      </c>
      <c r="J64" s="67"/>
      <c r="L64" s="68"/>
      <c r="M64" s="68"/>
      <c r="N64" s="68"/>
    </row>
    <row r="65" spans="1:14" ht="14.1" customHeight="1" x14ac:dyDescent="0.2">
      <c r="A65" s="175" t="s">
        <v>118</v>
      </c>
      <c r="B65" s="175"/>
      <c r="C65" s="175"/>
      <c r="D65" s="165"/>
      <c r="E65" s="165"/>
      <c r="F65" s="165"/>
      <c r="G65" s="165"/>
      <c r="H65" s="165"/>
      <c r="I65" s="138">
        <v>70</v>
      </c>
      <c r="J65" s="67"/>
      <c r="L65" s="68"/>
      <c r="M65" s="68"/>
      <c r="N65" s="68"/>
    </row>
    <row r="66" spans="1:14" ht="14.1" customHeight="1" x14ac:dyDescent="0.2">
      <c r="A66" s="173" t="s">
        <v>21</v>
      </c>
      <c r="B66" s="173"/>
      <c r="C66" s="173"/>
      <c r="D66" s="165"/>
      <c r="E66" s="165"/>
      <c r="F66" s="165"/>
      <c r="G66" s="165"/>
      <c r="H66" s="165"/>
      <c r="I66" s="138">
        <v>15</v>
      </c>
      <c r="J66" s="67"/>
      <c r="L66" s="68"/>
      <c r="M66" s="68"/>
      <c r="N66" s="68"/>
    </row>
    <row r="67" spans="1:14" ht="14.1" customHeight="1" x14ac:dyDescent="0.2">
      <c r="A67" s="173" t="s">
        <v>119</v>
      </c>
      <c r="B67" s="173"/>
      <c r="C67" s="173"/>
      <c r="D67" s="165"/>
      <c r="E67" s="165"/>
      <c r="F67" s="165"/>
      <c r="G67" s="165"/>
      <c r="H67" s="165"/>
      <c r="I67" s="138">
        <v>0</v>
      </c>
      <c r="J67" s="67"/>
      <c r="L67" s="68"/>
      <c r="M67" s="68"/>
      <c r="N67" s="68"/>
    </row>
    <row r="68" spans="1:14" ht="14.1" customHeight="1" x14ac:dyDescent="0.2">
      <c r="A68" s="173" t="s">
        <v>120</v>
      </c>
      <c r="B68" s="173"/>
      <c r="C68" s="173"/>
      <c r="D68" s="165"/>
      <c r="E68" s="165"/>
      <c r="F68" s="165"/>
      <c r="G68" s="165"/>
      <c r="H68" s="165"/>
      <c r="I68" s="138">
        <v>1.3</v>
      </c>
      <c r="J68" s="67"/>
      <c r="L68" s="68"/>
      <c r="M68" s="68"/>
      <c r="N68" s="68"/>
    </row>
    <row r="69" spans="1:14" ht="14.1" customHeight="1" x14ac:dyDescent="0.2">
      <c r="A69" s="164" t="s">
        <v>121</v>
      </c>
      <c r="B69" s="164"/>
      <c r="C69" s="164"/>
      <c r="D69" s="165"/>
      <c r="E69" s="165"/>
      <c r="F69" s="165"/>
      <c r="G69" s="165"/>
      <c r="H69" s="165"/>
      <c r="I69" s="137">
        <v>0</v>
      </c>
      <c r="J69" s="67"/>
      <c r="L69" s="68"/>
      <c r="M69" s="68"/>
      <c r="N69" s="68"/>
    </row>
    <row r="70" spans="1:14" ht="14.1" customHeight="1" x14ac:dyDescent="0.2">
      <c r="A70" s="164" t="s">
        <v>122</v>
      </c>
      <c r="B70" s="164"/>
      <c r="C70" s="164"/>
      <c r="D70" s="165"/>
      <c r="E70" s="165"/>
      <c r="F70" s="165"/>
      <c r="G70" s="165"/>
      <c r="H70" s="165"/>
      <c r="I70" s="137">
        <v>44.51</v>
      </c>
      <c r="J70" s="67"/>
      <c r="L70" s="68"/>
      <c r="M70" s="68"/>
      <c r="N70" s="68"/>
    </row>
    <row r="71" spans="1:14" ht="14.1" customHeight="1" x14ac:dyDescent="0.2">
      <c r="A71" s="164"/>
      <c r="B71" s="164"/>
      <c r="C71" s="164"/>
      <c r="D71" s="165"/>
      <c r="E71" s="165"/>
      <c r="F71" s="165"/>
      <c r="G71" s="165"/>
      <c r="H71" s="165"/>
      <c r="I71" s="137"/>
      <c r="J71" s="67"/>
      <c r="L71" s="68"/>
      <c r="M71" s="68"/>
      <c r="N71" s="68"/>
    </row>
    <row r="72" spans="1:14" ht="5.25" customHeight="1" x14ac:dyDescent="0.2">
      <c r="A72" s="86"/>
      <c r="B72" s="86"/>
      <c r="C72" s="86"/>
      <c r="D72" s="86"/>
      <c r="E72" s="87"/>
      <c r="F72" s="86"/>
      <c r="G72" s="86"/>
      <c r="H72" s="86"/>
      <c r="I72" s="95"/>
      <c r="J72" s="67"/>
      <c r="L72" s="68"/>
      <c r="M72" s="68"/>
      <c r="N72" s="68"/>
    </row>
    <row r="73" spans="1:14" x14ac:dyDescent="0.2">
      <c r="A73" s="90" t="s">
        <v>22</v>
      </c>
      <c r="B73" s="86"/>
      <c r="C73" s="86"/>
      <c r="D73" s="86"/>
      <c r="E73" s="87"/>
      <c r="F73" s="86"/>
      <c r="G73" s="86"/>
      <c r="H73" s="86"/>
      <c r="I73" s="95">
        <f>SUM(I63:I71)</f>
        <v>135.56</v>
      </c>
      <c r="J73" s="67"/>
      <c r="L73" s="68"/>
      <c r="M73" s="68"/>
      <c r="N73" s="68"/>
    </row>
    <row r="74" spans="1:14" x14ac:dyDescent="0.2">
      <c r="A74" s="90" t="s">
        <v>23</v>
      </c>
      <c r="B74" s="86"/>
      <c r="C74" s="86"/>
      <c r="D74" s="86"/>
      <c r="E74" s="87"/>
      <c r="F74" s="86"/>
      <c r="G74" s="86"/>
      <c r="H74" s="86"/>
      <c r="I74" s="95">
        <f>I73/C7</f>
        <v>2.7111999999999998</v>
      </c>
      <c r="J74" s="67"/>
      <c r="L74" s="68"/>
      <c r="M74" s="68"/>
      <c r="N74" s="68"/>
    </row>
    <row r="75" spans="1:14" x14ac:dyDescent="0.2">
      <c r="A75" s="86"/>
      <c r="B75" s="86"/>
      <c r="C75" s="86"/>
      <c r="D75" s="86"/>
      <c r="E75" s="87"/>
      <c r="F75" s="86"/>
      <c r="G75" s="86"/>
      <c r="H75" s="86"/>
      <c r="I75" s="95"/>
      <c r="J75" s="67"/>
      <c r="L75" s="68"/>
      <c r="M75" s="68"/>
      <c r="N75" s="68"/>
    </row>
    <row r="76" spans="1:14" x14ac:dyDescent="0.2">
      <c r="A76" s="90" t="s">
        <v>24</v>
      </c>
      <c r="B76" s="86"/>
      <c r="C76" s="86"/>
      <c r="D76" s="86"/>
      <c r="E76" s="87"/>
      <c r="F76" s="86"/>
      <c r="G76" s="86"/>
      <c r="H76" s="86"/>
      <c r="I76" s="95">
        <f>I58+I73</f>
        <v>324.43500000000012</v>
      </c>
      <c r="J76" s="67"/>
      <c r="L76" s="68"/>
      <c r="M76" s="68"/>
      <c r="N76" s="68"/>
    </row>
    <row r="77" spans="1:14" x14ac:dyDescent="0.2">
      <c r="A77" s="90" t="s">
        <v>25</v>
      </c>
      <c r="B77" s="86"/>
      <c r="C77" s="86"/>
      <c r="D77" s="86"/>
      <c r="E77" s="87"/>
      <c r="F77" s="86"/>
      <c r="G77" s="86"/>
      <c r="H77" s="86"/>
      <c r="I77" s="95">
        <f>I76/C7</f>
        <v>6.4887000000000024</v>
      </c>
      <c r="J77" s="67"/>
      <c r="L77" s="68"/>
      <c r="M77" s="68"/>
      <c r="N77" s="68"/>
    </row>
    <row r="78" spans="1:14" x14ac:dyDescent="0.2">
      <c r="A78" s="86"/>
      <c r="B78" s="86"/>
      <c r="C78" s="86"/>
      <c r="D78" s="86"/>
      <c r="E78" s="87"/>
      <c r="F78" s="86"/>
      <c r="G78" s="86"/>
      <c r="H78" s="86"/>
      <c r="I78" s="95"/>
      <c r="J78" s="67"/>
      <c r="L78" s="68"/>
      <c r="M78" s="68"/>
      <c r="N78" s="68"/>
    </row>
    <row r="79" spans="1:14" x14ac:dyDescent="0.2">
      <c r="A79" s="86" t="s">
        <v>26</v>
      </c>
      <c r="B79" s="86"/>
      <c r="C79" s="86"/>
      <c r="D79" s="86"/>
      <c r="E79" s="87"/>
      <c r="F79" s="86"/>
      <c r="G79" s="86"/>
      <c r="H79" s="86"/>
      <c r="I79" s="95">
        <f>I7-I76</f>
        <v>-36.935000000000116</v>
      </c>
      <c r="J79" s="67"/>
      <c r="L79" s="68"/>
      <c r="M79" s="68"/>
      <c r="N79" s="68"/>
    </row>
    <row r="80" spans="1:14" x14ac:dyDescent="0.2">
      <c r="A80" s="106"/>
      <c r="B80" s="106"/>
      <c r="C80" s="106"/>
      <c r="D80" s="106"/>
      <c r="E80" s="107"/>
      <c r="F80" s="106"/>
      <c r="G80" s="106"/>
      <c r="H80" s="106"/>
      <c r="I80" s="112"/>
      <c r="J80" s="73"/>
      <c r="L80" s="68"/>
      <c r="M80" s="68"/>
      <c r="N80" s="68"/>
    </row>
    <row r="81" spans="1:14" x14ac:dyDescent="0.2">
      <c r="A81" s="113" t="s">
        <v>50</v>
      </c>
      <c r="B81" s="113"/>
      <c r="C81" s="113"/>
      <c r="D81" s="113"/>
      <c r="E81" s="114"/>
      <c r="F81" s="113"/>
      <c r="G81" s="113"/>
      <c r="H81" s="113"/>
      <c r="I81" s="113"/>
      <c r="J81" s="113"/>
      <c r="L81" s="68"/>
      <c r="M81" s="68"/>
      <c r="N81" s="68"/>
    </row>
    <row r="82" spans="1:14" s="116" customFormat="1" x14ac:dyDescent="0.2">
      <c r="A82" s="171"/>
      <c r="B82" s="171"/>
      <c r="C82" s="171"/>
      <c r="D82" s="171"/>
      <c r="E82" s="171"/>
      <c r="F82" s="171"/>
      <c r="G82" s="171"/>
      <c r="H82" s="171"/>
      <c r="I82" s="171"/>
      <c r="J82" s="115"/>
      <c r="L82" s="83"/>
      <c r="M82" s="83"/>
      <c r="N82" s="83"/>
    </row>
    <row r="83" spans="1:14" s="116" customFormat="1" x14ac:dyDescent="0.2">
      <c r="A83" s="172"/>
      <c r="B83" s="172"/>
      <c r="C83" s="172"/>
      <c r="D83" s="172"/>
      <c r="E83" s="172"/>
      <c r="F83" s="172"/>
      <c r="G83" s="172"/>
      <c r="H83" s="172"/>
      <c r="I83" s="172"/>
      <c r="J83" s="115"/>
      <c r="L83" s="83"/>
      <c r="M83" s="83"/>
      <c r="N83" s="83"/>
    </row>
    <row r="84" spans="1:14" s="116" customFormat="1" x14ac:dyDescent="0.2">
      <c r="A84" s="170"/>
      <c r="B84" s="170"/>
      <c r="C84" s="170"/>
      <c r="D84" s="170"/>
      <c r="E84" s="170"/>
      <c r="F84" s="170"/>
      <c r="G84" s="170"/>
      <c r="H84" s="170"/>
      <c r="I84" s="170"/>
      <c r="J84" s="115"/>
      <c r="L84" s="83"/>
      <c r="M84" s="83"/>
      <c r="N84" s="83"/>
    </row>
    <row r="85" spans="1:14" s="116" customFormat="1" x14ac:dyDescent="0.2">
      <c r="A85" s="170"/>
      <c r="B85" s="170"/>
      <c r="C85" s="170"/>
      <c r="D85" s="170"/>
      <c r="E85" s="170"/>
      <c r="F85" s="170"/>
      <c r="G85" s="170"/>
      <c r="H85" s="170"/>
      <c r="I85" s="170"/>
      <c r="J85" s="115"/>
      <c r="L85" s="83"/>
      <c r="M85" s="83"/>
      <c r="N85" s="83"/>
    </row>
    <row r="86" spans="1:14" s="116" customFormat="1" x14ac:dyDescent="0.2">
      <c r="A86" s="170"/>
      <c r="B86" s="170"/>
      <c r="C86" s="170"/>
      <c r="D86" s="170"/>
      <c r="E86" s="170"/>
      <c r="F86" s="170"/>
      <c r="G86" s="170"/>
      <c r="H86" s="170"/>
      <c r="I86" s="170"/>
      <c r="J86" s="115"/>
      <c r="L86" s="83"/>
      <c r="M86" s="83"/>
      <c r="N86" s="83"/>
    </row>
    <row r="87" spans="1:14" x14ac:dyDescent="0.2">
      <c r="A87" s="75"/>
      <c r="B87" s="75"/>
      <c r="C87" s="75"/>
      <c r="D87" s="75"/>
      <c r="E87" s="76"/>
      <c r="F87" s="75"/>
      <c r="G87" s="75"/>
      <c r="H87" s="75"/>
      <c r="I87" s="75"/>
      <c r="J87" s="75"/>
      <c r="L87" s="68"/>
      <c r="M87" s="68"/>
      <c r="N87" s="68"/>
    </row>
    <row r="88" spans="1:14" x14ac:dyDescent="0.2">
      <c r="A88" s="117" t="s">
        <v>35</v>
      </c>
      <c r="B88" s="75"/>
      <c r="C88" s="118" t="s">
        <v>39</v>
      </c>
      <c r="D88" s="75"/>
      <c r="E88" s="76" t="s">
        <v>37</v>
      </c>
      <c r="F88" s="75"/>
      <c r="G88" s="118" t="s">
        <v>38</v>
      </c>
      <c r="H88" s="119"/>
      <c r="I88" s="119"/>
      <c r="J88" s="75"/>
      <c r="L88" s="68"/>
      <c r="M88" s="68"/>
      <c r="N88" s="68"/>
    </row>
    <row r="89" spans="1:14" x14ac:dyDescent="0.2">
      <c r="A89" s="75"/>
      <c r="B89" s="75"/>
      <c r="C89" s="120">
        <v>0.1</v>
      </c>
      <c r="D89" s="75"/>
      <c r="E89" s="76"/>
      <c r="F89" s="75"/>
      <c r="G89" s="120">
        <v>0.1</v>
      </c>
      <c r="H89" s="119"/>
      <c r="I89" s="119"/>
      <c r="J89" s="75"/>
      <c r="L89" s="68"/>
      <c r="M89" s="68"/>
      <c r="N89" s="68"/>
    </row>
    <row r="90" spans="1:14" x14ac:dyDescent="0.2">
      <c r="A90" s="75"/>
      <c r="B90" s="75"/>
      <c r="C90" s="121"/>
      <c r="D90" s="71"/>
      <c r="E90" s="70" t="s">
        <v>36</v>
      </c>
      <c r="F90" s="71"/>
      <c r="G90" s="121"/>
      <c r="H90" s="119"/>
      <c r="I90" s="119"/>
      <c r="J90" s="75"/>
      <c r="L90" s="68"/>
      <c r="M90" s="68"/>
      <c r="N90" s="68"/>
    </row>
    <row r="91" spans="1:14" x14ac:dyDescent="0.2">
      <c r="A91" s="122" t="s">
        <v>34</v>
      </c>
      <c r="B91" s="75"/>
      <c r="C91" s="123">
        <f>E91*(1-C89)</f>
        <v>45</v>
      </c>
      <c r="D91" s="124"/>
      <c r="E91" s="125">
        <f>C7</f>
        <v>50</v>
      </c>
      <c r="F91" s="124"/>
      <c r="G91" s="126">
        <f>E91*(1+G89)</f>
        <v>55.000000000000007</v>
      </c>
      <c r="H91" s="119"/>
      <c r="I91" s="119"/>
      <c r="J91" s="75"/>
      <c r="L91" s="68"/>
      <c r="M91" s="68"/>
      <c r="N91" s="68"/>
    </row>
    <row r="92" spans="1:14" ht="4.5" customHeight="1" x14ac:dyDescent="0.2">
      <c r="A92" s="75"/>
      <c r="B92" s="75"/>
      <c r="C92" s="75"/>
      <c r="D92" s="75"/>
      <c r="E92" s="76"/>
      <c r="F92" s="75"/>
      <c r="G92" s="75"/>
      <c r="H92" s="119"/>
      <c r="I92" s="119"/>
      <c r="J92" s="75"/>
      <c r="L92" s="68"/>
      <c r="M92" s="68"/>
      <c r="N92" s="68"/>
    </row>
    <row r="93" spans="1:14" x14ac:dyDescent="0.2">
      <c r="A93" s="75" t="s">
        <v>40</v>
      </c>
      <c r="B93" s="75"/>
      <c r="C93" s="127">
        <f>$I$58/C91</f>
        <v>4.1972222222222246</v>
      </c>
      <c r="D93" s="75"/>
      <c r="E93" s="127">
        <f>$I$58/E91</f>
        <v>3.7775000000000021</v>
      </c>
      <c r="F93" s="75"/>
      <c r="G93" s="127">
        <f>$I$58/G91</f>
        <v>3.4340909090909109</v>
      </c>
      <c r="H93" s="119"/>
      <c r="I93" s="119"/>
      <c r="J93" s="75"/>
      <c r="L93" s="68"/>
      <c r="M93" s="68"/>
      <c r="N93" s="68"/>
    </row>
    <row r="94" spans="1:14" ht="4.5" customHeight="1" x14ac:dyDescent="0.2">
      <c r="A94" s="75"/>
      <c r="B94" s="75"/>
      <c r="C94" s="75"/>
      <c r="D94" s="75"/>
      <c r="E94" s="76"/>
      <c r="F94" s="75"/>
      <c r="G94" s="75"/>
      <c r="H94" s="119"/>
      <c r="I94" s="119"/>
      <c r="J94" s="75"/>
      <c r="L94" s="68"/>
      <c r="M94" s="68"/>
      <c r="N94" s="68"/>
    </row>
    <row r="95" spans="1:14" x14ac:dyDescent="0.2">
      <c r="A95" s="75" t="s">
        <v>41</v>
      </c>
      <c r="B95" s="75"/>
      <c r="C95" s="127">
        <f>$I$73/C91</f>
        <v>3.0124444444444447</v>
      </c>
      <c r="D95" s="75"/>
      <c r="E95" s="127">
        <f>$I$73/E91</f>
        <v>2.7111999999999998</v>
      </c>
      <c r="F95" s="75"/>
      <c r="G95" s="127">
        <f>$I$73/G91</f>
        <v>2.4647272727272727</v>
      </c>
      <c r="H95" s="119"/>
      <c r="I95" s="119"/>
      <c r="J95" s="75"/>
      <c r="L95" s="68"/>
      <c r="M95" s="68"/>
      <c r="N95" s="68"/>
    </row>
    <row r="96" spans="1:14" ht="3.75" customHeight="1" x14ac:dyDescent="0.2">
      <c r="A96" s="75"/>
      <c r="B96" s="75"/>
      <c r="C96" s="75"/>
      <c r="D96" s="75"/>
      <c r="E96" s="76"/>
      <c r="F96" s="75"/>
      <c r="G96" s="75"/>
      <c r="H96" s="119"/>
      <c r="I96" s="119"/>
      <c r="J96" s="75"/>
      <c r="L96" s="68"/>
      <c r="M96" s="68"/>
      <c r="N96" s="68"/>
    </row>
    <row r="97" spans="1:14" x14ac:dyDescent="0.2">
      <c r="A97" s="75" t="s">
        <v>42</v>
      </c>
      <c r="B97" s="75"/>
      <c r="C97" s="127">
        <f>$I$76/C91</f>
        <v>7.2096666666666689</v>
      </c>
      <c r="D97" s="75"/>
      <c r="E97" s="127">
        <f>$I$76/E91</f>
        <v>6.4887000000000024</v>
      </c>
      <c r="F97" s="75"/>
      <c r="G97" s="127">
        <f>$I$76/G91</f>
        <v>5.8988181818181831</v>
      </c>
      <c r="H97" s="119"/>
      <c r="I97" s="119"/>
      <c r="J97" s="75"/>
      <c r="L97" s="68"/>
      <c r="M97" s="68"/>
      <c r="N97" s="68"/>
    </row>
    <row r="98" spans="1:14" ht="5.25" customHeight="1" x14ac:dyDescent="0.2">
      <c r="A98" s="113"/>
      <c r="B98" s="113"/>
      <c r="C98" s="113"/>
      <c r="D98" s="113"/>
      <c r="E98" s="114"/>
      <c r="F98" s="113"/>
      <c r="G98" s="113"/>
      <c r="H98" s="128"/>
      <c r="I98" s="128"/>
      <c r="J98" s="75"/>
      <c r="L98" s="68"/>
      <c r="M98" s="68"/>
      <c r="N98" s="68"/>
    </row>
    <row r="99" spans="1:14" x14ac:dyDescent="0.2">
      <c r="A99" s="75"/>
      <c r="B99" s="75"/>
      <c r="C99" s="75"/>
      <c r="D99" s="75"/>
      <c r="E99" s="76"/>
      <c r="F99" s="75"/>
      <c r="G99" s="75"/>
      <c r="H99" s="119"/>
      <c r="I99" s="119"/>
      <c r="J99" s="75"/>
      <c r="L99" s="68"/>
      <c r="M99" s="68"/>
      <c r="N99" s="68"/>
    </row>
    <row r="100" spans="1:14" x14ac:dyDescent="0.2">
      <c r="A100" s="75"/>
      <c r="B100" s="75"/>
      <c r="C100" s="71"/>
      <c r="D100" s="71"/>
      <c r="E100" s="72" t="s">
        <v>34</v>
      </c>
      <c r="F100" s="71"/>
      <c r="G100" s="71"/>
      <c r="H100" s="119"/>
      <c r="I100" s="119"/>
      <c r="J100" s="75"/>
      <c r="L100" s="68"/>
      <c r="M100" s="68"/>
      <c r="N100" s="68"/>
    </row>
    <row r="101" spans="1:14" x14ac:dyDescent="0.2">
      <c r="A101" s="122" t="s">
        <v>36</v>
      </c>
      <c r="B101" s="75"/>
      <c r="C101" s="129">
        <f>E101*(1-C89)</f>
        <v>5.1749999999999998</v>
      </c>
      <c r="D101" s="124"/>
      <c r="E101" s="130">
        <f>G7</f>
        <v>5.75</v>
      </c>
      <c r="F101" s="124"/>
      <c r="G101" s="129">
        <f>E101*(1+G89)</f>
        <v>6.3250000000000002</v>
      </c>
      <c r="H101" s="119"/>
      <c r="I101" s="119"/>
      <c r="J101" s="75"/>
      <c r="L101" s="68"/>
      <c r="M101" s="68"/>
      <c r="N101" s="68"/>
    </row>
    <row r="102" spans="1:14" ht="4.5" customHeight="1" x14ac:dyDescent="0.2">
      <c r="A102" s="75"/>
      <c r="B102" s="75"/>
      <c r="C102" s="75"/>
      <c r="D102" s="75"/>
      <c r="E102" s="76"/>
      <c r="F102" s="75"/>
      <c r="G102" s="75"/>
      <c r="H102" s="119"/>
      <c r="I102" s="119"/>
      <c r="J102" s="75"/>
      <c r="L102" s="68"/>
      <c r="M102" s="68"/>
      <c r="N102" s="68"/>
    </row>
    <row r="103" spans="1:14" x14ac:dyDescent="0.2">
      <c r="A103" s="75" t="s">
        <v>40</v>
      </c>
      <c r="B103" s="75"/>
      <c r="C103" s="131">
        <f>$I$58/C101</f>
        <v>36.497584541062828</v>
      </c>
      <c r="D103" s="75"/>
      <c r="E103" s="131">
        <f>$I$58/E101</f>
        <v>32.847826086956545</v>
      </c>
      <c r="F103" s="75"/>
      <c r="G103" s="131">
        <f>$I$58/G101</f>
        <v>29.861660079051401</v>
      </c>
      <c r="H103" s="119"/>
      <c r="I103" s="119"/>
      <c r="J103" s="75"/>
      <c r="L103" s="68"/>
      <c r="M103" s="68"/>
      <c r="N103" s="68"/>
    </row>
    <row r="104" spans="1:14" ht="3" customHeight="1" x14ac:dyDescent="0.2">
      <c r="A104" s="75"/>
      <c r="B104" s="75"/>
      <c r="C104" s="75"/>
      <c r="D104" s="75"/>
      <c r="E104" s="76"/>
      <c r="F104" s="75"/>
      <c r="G104" s="75"/>
      <c r="H104" s="119"/>
      <c r="I104" s="119"/>
      <c r="J104" s="75"/>
      <c r="L104" s="68"/>
      <c r="M104" s="68"/>
      <c r="N104" s="68"/>
    </row>
    <row r="105" spans="1:14" x14ac:dyDescent="0.2">
      <c r="A105" s="75" t="s">
        <v>41</v>
      </c>
      <c r="B105" s="75"/>
      <c r="C105" s="131">
        <f>$I$73/C101</f>
        <v>26.195169082125606</v>
      </c>
      <c r="D105" s="75"/>
      <c r="E105" s="131">
        <f>$I$73/E101</f>
        <v>23.575652173913046</v>
      </c>
      <c r="F105" s="75"/>
      <c r="G105" s="131">
        <f>$I$73/G101</f>
        <v>21.432411067193677</v>
      </c>
      <c r="H105" s="119"/>
      <c r="I105" s="119"/>
      <c r="J105" s="75"/>
      <c r="L105" s="68"/>
      <c r="M105" s="68"/>
      <c r="N105" s="68"/>
    </row>
    <row r="106" spans="1:14" ht="3.75" customHeight="1" x14ac:dyDescent="0.2">
      <c r="A106" s="75"/>
      <c r="B106" s="75"/>
      <c r="C106" s="75"/>
      <c r="D106" s="75"/>
      <c r="E106" s="76"/>
      <c r="F106" s="75"/>
      <c r="G106" s="75"/>
      <c r="H106" s="119"/>
      <c r="I106" s="119"/>
      <c r="J106" s="75"/>
      <c r="L106" s="68"/>
      <c r="M106" s="68"/>
      <c r="N106" s="68"/>
    </row>
    <row r="107" spans="1:14" x14ac:dyDescent="0.2">
      <c r="A107" s="75" t="s">
        <v>42</v>
      </c>
      <c r="B107" s="75"/>
      <c r="C107" s="131">
        <f>$I$76/C101</f>
        <v>62.69275362318843</v>
      </c>
      <c r="D107" s="75"/>
      <c r="E107" s="131">
        <f>$I$76/E101</f>
        <v>56.423478260869587</v>
      </c>
      <c r="F107" s="75"/>
      <c r="G107" s="131">
        <f>$I$76/G101</f>
        <v>51.294071146245074</v>
      </c>
      <c r="H107" s="119"/>
      <c r="I107" s="119"/>
      <c r="J107" s="75"/>
      <c r="L107" s="68"/>
      <c r="M107" s="68"/>
      <c r="N107" s="68"/>
    </row>
    <row r="108" spans="1:14" ht="5.25" customHeight="1" x14ac:dyDescent="0.2">
      <c r="A108" s="75"/>
      <c r="B108" s="75"/>
      <c r="C108" s="75"/>
      <c r="D108" s="75"/>
      <c r="E108" s="76"/>
      <c r="F108" s="75"/>
      <c r="G108" s="75"/>
      <c r="H108" s="119"/>
      <c r="I108" s="119"/>
      <c r="J108" s="75"/>
      <c r="L108" s="68"/>
      <c r="M108" s="68"/>
      <c r="N108" s="68"/>
    </row>
    <row r="109" spans="1:14" x14ac:dyDescent="0.2">
      <c r="A109" s="71"/>
      <c r="B109" s="71"/>
      <c r="C109" s="71"/>
      <c r="D109" s="71"/>
      <c r="E109" s="72"/>
      <c r="F109" s="71"/>
      <c r="G109" s="71"/>
      <c r="H109" s="132"/>
      <c r="I109" s="132"/>
      <c r="J109" s="75"/>
      <c r="L109" s="68"/>
      <c r="M109" s="68"/>
      <c r="N109" s="68"/>
    </row>
    <row r="110" spans="1:14" x14ac:dyDescent="0.2">
      <c r="A110" s="75"/>
      <c r="B110" s="75"/>
      <c r="C110" s="75"/>
      <c r="D110" s="75"/>
      <c r="E110" s="76"/>
      <c r="F110" s="75"/>
      <c r="G110" s="75"/>
      <c r="H110" s="75"/>
      <c r="I110" s="75"/>
      <c r="J110" s="75"/>
      <c r="L110" s="68"/>
      <c r="M110" s="68"/>
      <c r="N110" s="68"/>
    </row>
    <row r="111" spans="1:14" x14ac:dyDescent="0.2">
      <c r="A111" s="133" t="s">
        <v>45</v>
      </c>
      <c r="B111" s="75"/>
      <c r="C111" s="167"/>
      <c r="D111" s="167"/>
      <c r="E111" s="167"/>
      <c r="F111" s="134"/>
      <c r="G111" s="134"/>
      <c r="H111" s="75"/>
      <c r="I111" s="75"/>
      <c r="J111" s="75"/>
      <c r="L111" s="68"/>
      <c r="M111" s="68"/>
      <c r="N111" s="68"/>
    </row>
    <row r="112" spans="1:14" x14ac:dyDescent="0.2">
      <c r="A112" s="133" t="s">
        <v>43</v>
      </c>
      <c r="B112" s="75"/>
      <c r="C112" s="167"/>
      <c r="D112" s="167"/>
      <c r="E112" s="167"/>
      <c r="F112" s="167"/>
      <c r="G112" s="167"/>
      <c r="H112" s="75"/>
      <c r="I112" s="75"/>
      <c r="J112" s="75"/>
      <c r="L112" s="68"/>
      <c r="M112" s="68"/>
      <c r="N112" s="68"/>
    </row>
    <row r="113" spans="1:14" x14ac:dyDescent="0.2">
      <c r="A113" s="133" t="s">
        <v>44</v>
      </c>
      <c r="B113" s="75"/>
      <c r="C113" s="167"/>
      <c r="D113" s="167"/>
      <c r="E113" s="167"/>
      <c r="F113" s="167"/>
      <c r="G113" s="167"/>
      <c r="H113" s="75"/>
      <c r="I113" s="75"/>
      <c r="J113" s="75"/>
      <c r="L113" s="68"/>
      <c r="M113" s="68"/>
      <c r="N113" s="68"/>
    </row>
    <row r="114" spans="1:14" x14ac:dyDescent="0.2">
      <c r="A114" s="75"/>
      <c r="B114" s="75"/>
      <c r="C114" s="167"/>
      <c r="D114" s="167"/>
      <c r="E114" s="167"/>
      <c r="F114" s="167"/>
      <c r="G114" s="167"/>
      <c r="H114" s="75"/>
      <c r="I114" s="75"/>
      <c r="J114" s="75"/>
      <c r="L114" s="68"/>
      <c r="M114" s="68"/>
      <c r="N114" s="68"/>
    </row>
    <row r="115" spans="1:14" x14ac:dyDescent="0.2">
      <c r="A115" s="75"/>
      <c r="B115" s="75"/>
      <c r="C115" s="167"/>
      <c r="D115" s="167"/>
      <c r="E115" s="167"/>
      <c r="F115" s="167"/>
      <c r="G115" s="167"/>
      <c r="H115" s="75"/>
      <c r="I115" s="75"/>
      <c r="J115" s="75"/>
      <c r="L115" s="68"/>
      <c r="M115" s="68"/>
      <c r="N115" s="68"/>
    </row>
    <row r="116" spans="1:14" x14ac:dyDescent="0.2">
      <c r="A116" s="75"/>
      <c r="B116" s="75"/>
      <c r="C116" s="75"/>
      <c r="D116" s="75"/>
      <c r="E116" s="76"/>
      <c r="F116" s="75"/>
      <c r="G116" s="75"/>
      <c r="H116" s="75"/>
      <c r="I116" s="75"/>
      <c r="J116" s="75"/>
      <c r="L116" s="68"/>
      <c r="M116" s="68"/>
      <c r="N116" s="68"/>
    </row>
  </sheetData>
  <sheetProtection sheet="1" objects="1" scenarios="1"/>
  <mergeCells count="27">
    <mergeCell ref="C114:G114"/>
    <mergeCell ref="C115:G115"/>
    <mergeCell ref="A84:I84"/>
    <mergeCell ref="A85:I85"/>
    <mergeCell ref="A86:I86"/>
    <mergeCell ref="C111:E111"/>
    <mergeCell ref="C112:G112"/>
    <mergeCell ref="C113:G113"/>
    <mergeCell ref="A83:I83"/>
    <mergeCell ref="A67:C67"/>
    <mergeCell ref="D67:H67"/>
    <mergeCell ref="A68:C68"/>
    <mergeCell ref="D68:H68"/>
    <mergeCell ref="A69:C69"/>
    <mergeCell ref="D69:H69"/>
    <mergeCell ref="A70:C70"/>
    <mergeCell ref="D70:H70"/>
    <mergeCell ref="A71:C71"/>
    <mergeCell ref="D71:H71"/>
    <mergeCell ref="A82:I82"/>
    <mergeCell ref="A66:C66"/>
    <mergeCell ref="D66:H66"/>
    <mergeCell ref="A1:J1"/>
    <mergeCell ref="A64:C64"/>
    <mergeCell ref="D64:H64"/>
    <mergeCell ref="A65:C65"/>
    <mergeCell ref="D65:H65"/>
  </mergeCells>
  <pageMargins left="1.25" right="0.75" top="0.25" bottom="0.75" header="0.5" footer="0.5"/>
  <pageSetup scale="86" orientation="portrait" copies="2" r:id="rId1"/>
  <headerFooter alignWithMargins="0">
    <oddFooter>&amp;L&amp;A&amp;CUniversity of Idaho&amp;RAERS Dept</oddFooter>
  </headerFooter>
  <rowBreaks count="1" manualBreakCount="1">
    <brk id="6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1" sqref="B1"/>
    </sheetView>
  </sheetViews>
  <sheetFormatPr defaultRowHeight="12.75" x14ac:dyDescent="0.2"/>
  <cols>
    <col min="1" max="1" width="15.7109375" style="50" customWidth="1"/>
    <col min="2" max="2" width="65.85546875" style="50" customWidth="1"/>
    <col min="3" max="3" width="47.28515625" style="50" customWidth="1"/>
    <col min="4" max="16384" width="9.140625" style="50"/>
  </cols>
  <sheetData>
    <row r="1" spans="1:3" ht="24.75" customHeight="1" x14ac:dyDescent="0.2">
      <c r="B1" s="51" t="s">
        <v>146</v>
      </c>
    </row>
    <row r="2" spans="1:3" x14ac:dyDescent="0.2">
      <c r="A2" s="52" t="s">
        <v>89</v>
      </c>
      <c r="B2" s="53" t="s">
        <v>90</v>
      </c>
      <c r="C2" s="52" t="s">
        <v>91</v>
      </c>
    </row>
    <row r="4" spans="1:3" x14ac:dyDescent="0.2">
      <c r="A4" s="54" t="s">
        <v>147</v>
      </c>
      <c r="B4" s="55" t="s">
        <v>93</v>
      </c>
      <c r="C4" s="56" t="s">
        <v>114</v>
      </c>
    </row>
    <row r="5" spans="1:3" ht="3.75" customHeight="1" x14ac:dyDescent="0.2">
      <c r="A5" s="57"/>
      <c r="C5" s="57"/>
    </row>
    <row r="6" spans="1:3" x14ac:dyDescent="0.2">
      <c r="A6" s="54" t="s">
        <v>148</v>
      </c>
      <c r="B6" s="55" t="s">
        <v>94</v>
      </c>
      <c r="C6" s="54" t="s">
        <v>106</v>
      </c>
    </row>
    <row r="7" spans="1:3" ht="4.5" customHeight="1" x14ac:dyDescent="0.2">
      <c r="A7" s="54"/>
      <c r="B7" s="55"/>
      <c r="C7" s="54"/>
    </row>
    <row r="8" spans="1:3" x14ac:dyDescent="0.2">
      <c r="A8" s="54" t="s">
        <v>149</v>
      </c>
      <c r="B8" s="55" t="s">
        <v>95</v>
      </c>
      <c r="C8" s="56" t="s">
        <v>114</v>
      </c>
    </row>
    <row r="9" spans="1:3" ht="3.75" customHeight="1" x14ac:dyDescent="0.2">
      <c r="A9" s="57"/>
      <c r="C9" s="57"/>
    </row>
    <row r="10" spans="1:3" x14ac:dyDescent="0.2">
      <c r="A10" s="54" t="s">
        <v>150</v>
      </c>
      <c r="B10" s="55" t="s">
        <v>96</v>
      </c>
      <c r="C10" s="56" t="s">
        <v>106</v>
      </c>
    </row>
    <row r="11" spans="1:3" ht="3.75" customHeight="1" x14ac:dyDescent="0.2">
      <c r="A11" s="57"/>
      <c r="C11" s="57"/>
    </row>
    <row r="12" spans="1:3" x14ac:dyDescent="0.2">
      <c r="A12" s="54" t="s">
        <v>151</v>
      </c>
      <c r="B12" s="55" t="s">
        <v>97</v>
      </c>
      <c r="C12" s="56" t="s">
        <v>106</v>
      </c>
    </row>
    <row r="13" spans="1:3" ht="5.25" customHeight="1" x14ac:dyDescent="0.2"/>
    <row r="14" spans="1:3" x14ac:dyDescent="0.2">
      <c r="A14" s="54" t="s">
        <v>152</v>
      </c>
      <c r="B14" s="55" t="s">
        <v>107</v>
      </c>
      <c r="C14" s="56" t="s">
        <v>114</v>
      </c>
    </row>
    <row r="15" spans="1:3" ht="4.5" customHeight="1" x14ac:dyDescent="0.2">
      <c r="A15" s="54"/>
      <c r="B15" s="55"/>
      <c r="C15" s="56"/>
    </row>
    <row r="16" spans="1:3" x14ac:dyDescent="0.2">
      <c r="A16" s="58"/>
      <c r="B16" s="58"/>
      <c r="C16" s="58"/>
    </row>
    <row r="18" spans="1:3" x14ac:dyDescent="0.2">
      <c r="A18" s="162" t="s">
        <v>92</v>
      </c>
      <c r="B18" s="162" t="s">
        <v>153</v>
      </c>
      <c r="C18" s="59" t="s">
        <v>154</v>
      </c>
    </row>
    <row r="19" spans="1:3" x14ac:dyDescent="0.2">
      <c r="A19" s="55"/>
      <c r="B19" s="55"/>
      <c r="C19" s="59"/>
    </row>
    <row r="20" spans="1:3" x14ac:dyDescent="0.2">
      <c r="A20" s="55"/>
      <c r="B20" s="55"/>
      <c r="C20" s="59"/>
    </row>
  </sheetData>
  <sheetProtection sheet="1" objects="1" scenarios="1"/>
  <hyperlinks>
    <hyperlink ref="C1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pane ySplit="6" topLeftCell="A7" activePane="bottomLeft" state="frozen"/>
      <selection pane="bottomLeft" activeCell="H9" sqref="H9"/>
    </sheetView>
  </sheetViews>
  <sheetFormatPr defaultRowHeight="12.75" x14ac:dyDescent="0.2"/>
  <cols>
    <col min="1" max="1" width="23.7109375" customWidth="1"/>
    <col min="2" max="2" width="10.42578125" style="28" customWidth="1"/>
    <col min="3" max="3" width="11" style="28" customWidth="1"/>
    <col min="4" max="4" width="10.28515625" style="28" customWidth="1"/>
    <col min="5" max="5" width="9.7109375" style="28" customWidth="1"/>
    <col min="6" max="7" width="11" style="28" customWidth="1"/>
    <col min="8" max="8" width="9.7109375" style="28" customWidth="1"/>
    <col min="9" max="9" width="10.140625" style="28" customWidth="1"/>
  </cols>
  <sheetData>
    <row r="1" spans="1:9" ht="18" customHeight="1" x14ac:dyDescent="0.2">
      <c r="A1" s="17" t="s">
        <v>55</v>
      </c>
      <c r="B1" s="5"/>
      <c r="C1" s="5"/>
      <c r="D1" s="5"/>
      <c r="E1" s="5"/>
      <c r="F1" s="5"/>
      <c r="G1" s="29"/>
      <c r="H1" s="29"/>
      <c r="I1" s="29"/>
    </row>
    <row r="2" spans="1:9" x14ac:dyDescent="0.2">
      <c r="A2" s="1"/>
      <c r="B2" s="29"/>
      <c r="C2" s="29"/>
      <c r="D2" s="29"/>
      <c r="E2" s="29"/>
      <c r="F2" s="29"/>
      <c r="G2" s="29"/>
      <c r="H2" s="29"/>
      <c r="I2" s="29"/>
    </row>
    <row r="3" spans="1:9" x14ac:dyDescent="0.2">
      <c r="A3" s="1"/>
      <c r="B3" s="29"/>
      <c r="C3" s="29"/>
      <c r="D3" s="29"/>
      <c r="E3" s="29"/>
      <c r="F3" s="29"/>
      <c r="G3" s="29"/>
      <c r="H3" s="29"/>
      <c r="I3" s="29"/>
    </row>
    <row r="4" spans="1:9" x14ac:dyDescent="0.2">
      <c r="A4" s="15"/>
      <c r="B4" s="19" t="s">
        <v>56</v>
      </c>
      <c r="C4" s="19" t="s">
        <v>57</v>
      </c>
      <c r="D4" s="19" t="s">
        <v>58</v>
      </c>
      <c r="E4" s="19" t="s">
        <v>59</v>
      </c>
      <c r="F4" s="19" t="s">
        <v>60</v>
      </c>
      <c r="G4" s="19" t="s">
        <v>61</v>
      </c>
      <c r="H4" s="19" t="s">
        <v>62</v>
      </c>
      <c r="I4" s="19" t="s">
        <v>63</v>
      </c>
    </row>
    <row r="5" spans="1:9" x14ac:dyDescent="0.2">
      <c r="A5" s="2" t="s">
        <v>1</v>
      </c>
      <c r="B5" s="4" t="s">
        <v>64</v>
      </c>
      <c r="C5" s="4" t="s">
        <v>34</v>
      </c>
      <c r="D5" s="4" t="s">
        <v>64</v>
      </c>
      <c r="E5" s="4" t="s">
        <v>65</v>
      </c>
      <c r="F5" s="4" t="s">
        <v>65</v>
      </c>
      <c r="G5" s="4" t="s">
        <v>66</v>
      </c>
      <c r="H5" s="4" t="s">
        <v>66</v>
      </c>
      <c r="I5" s="4" t="s">
        <v>67</v>
      </c>
    </row>
    <row r="6" spans="1:9" ht="5.45" customHeight="1" x14ac:dyDescent="0.2">
      <c r="A6" s="13"/>
      <c r="B6" s="30"/>
      <c r="C6" s="30"/>
      <c r="D6" s="30"/>
      <c r="E6" s="30"/>
      <c r="F6" s="30"/>
      <c r="G6" s="30"/>
      <c r="H6" s="30"/>
      <c r="I6" s="30"/>
    </row>
    <row r="7" spans="1:9" x14ac:dyDescent="0.2">
      <c r="A7" s="39" t="s">
        <v>68</v>
      </c>
      <c r="B7" s="31">
        <v>70000</v>
      </c>
      <c r="C7" s="31">
        <v>90000</v>
      </c>
      <c r="D7" s="31">
        <v>15000</v>
      </c>
      <c r="E7" s="32">
        <v>15</v>
      </c>
      <c r="F7" s="32">
        <v>10</v>
      </c>
      <c r="G7" s="33">
        <v>1E-3</v>
      </c>
      <c r="H7" s="33">
        <v>7.0000000000000007E-2</v>
      </c>
      <c r="I7" s="33">
        <v>0.4</v>
      </c>
    </row>
    <row r="8" spans="1:9" x14ac:dyDescent="0.2">
      <c r="A8" s="39" t="s">
        <v>69</v>
      </c>
      <c r="B8" s="31">
        <v>18000</v>
      </c>
      <c r="C8" s="31">
        <v>23000</v>
      </c>
      <c r="D8" s="31">
        <v>3000</v>
      </c>
      <c r="E8" s="32">
        <v>12</v>
      </c>
      <c r="F8" s="32">
        <v>8</v>
      </c>
      <c r="G8" s="33">
        <v>1E-3</v>
      </c>
      <c r="H8" s="33">
        <v>7.0000000000000007E-2</v>
      </c>
      <c r="I8" s="33">
        <v>0.3</v>
      </c>
    </row>
    <row r="9" spans="1:9" x14ac:dyDescent="0.2">
      <c r="A9" s="39"/>
      <c r="B9" s="31"/>
      <c r="C9" s="31"/>
      <c r="D9" s="31"/>
      <c r="E9" s="32">
        <v>1</v>
      </c>
      <c r="F9" s="32"/>
      <c r="G9" s="33"/>
      <c r="H9" s="33"/>
      <c r="I9" s="33"/>
    </row>
    <row r="10" spans="1:9" x14ac:dyDescent="0.2">
      <c r="A10" s="39" t="s">
        <v>70</v>
      </c>
      <c r="B10" s="31"/>
      <c r="C10" s="31"/>
      <c r="D10" s="31"/>
      <c r="E10" s="32">
        <v>1</v>
      </c>
      <c r="F10" s="32"/>
      <c r="G10" s="33"/>
      <c r="H10" s="33"/>
      <c r="I10" s="33"/>
    </row>
    <row r="11" spans="1:9" x14ac:dyDescent="0.2">
      <c r="A11" s="39" t="s">
        <v>70</v>
      </c>
      <c r="B11" s="31"/>
      <c r="C11" s="31"/>
      <c r="D11" s="31"/>
      <c r="E11" s="32">
        <v>1</v>
      </c>
      <c r="F11" s="32"/>
      <c r="G11" s="33"/>
      <c r="H11" s="33"/>
      <c r="I11" s="33"/>
    </row>
    <row r="12" spans="1:9" x14ac:dyDescent="0.2">
      <c r="A12" s="39" t="s">
        <v>70</v>
      </c>
      <c r="B12" s="31"/>
      <c r="C12" s="31"/>
      <c r="D12" s="31"/>
      <c r="E12" s="32">
        <v>1</v>
      </c>
      <c r="F12" s="32"/>
      <c r="G12" s="33"/>
      <c r="H12" s="33"/>
      <c r="I12" s="33"/>
    </row>
    <row r="13" spans="1:9" x14ac:dyDescent="0.2">
      <c r="A13" s="39" t="s">
        <v>70</v>
      </c>
      <c r="B13" s="31"/>
      <c r="C13" s="31"/>
      <c r="D13" s="31"/>
      <c r="E13" s="32">
        <v>1</v>
      </c>
      <c r="F13" s="32"/>
      <c r="G13" s="33"/>
      <c r="H13" s="33"/>
      <c r="I13" s="33"/>
    </row>
    <row r="14" spans="1:9" x14ac:dyDescent="0.2">
      <c r="A14" s="39" t="s">
        <v>70</v>
      </c>
      <c r="B14" s="31"/>
      <c r="C14" s="31"/>
      <c r="D14" s="31"/>
      <c r="E14" s="32">
        <v>1</v>
      </c>
      <c r="F14" s="32"/>
      <c r="G14" s="33"/>
      <c r="H14" s="33"/>
      <c r="I14" s="33"/>
    </row>
    <row r="15" spans="1:9" x14ac:dyDescent="0.2">
      <c r="A15" s="39" t="s">
        <v>70</v>
      </c>
      <c r="B15" s="31"/>
      <c r="C15" s="31"/>
      <c r="D15" s="31"/>
      <c r="E15" s="32">
        <v>1</v>
      </c>
      <c r="F15" s="32"/>
      <c r="G15" s="33"/>
      <c r="H15" s="33"/>
      <c r="I15" s="33"/>
    </row>
    <row r="16" spans="1:9" x14ac:dyDescent="0.2">
      <c r="A16" s="39" t="s">
        <v>70</v>
      </c>
      <c r="B16" s="31"/>
      <c r="C16" s="31"/>
      <c r="D16" s="31"/>
      <c r="E16" s="32">
        <v>1</v>
      </c>
      <c r="F16" s="32"/>
      <c r="G16" s="33"/>
      <c r="H16" s="33"/>
      <c r="I16" s="33"/>
    </row>
    <row r="17" spans="1:9" x14ac:dyDescent="0.2">
      <c r="A17" s="39" t="s">
        <v>70</v>
      </c>
      <c r="B17" s="31"/>
      <c r="C17" s="31"/>
      <c r="D17" s="31"/>
      <c r="E17" s="32">
        <v>1</v>
      </c>
      <c r="F17" s="32"/>
      <c r="G17" s="33"/>
      <c r="H17" s="33"/>
      <c r="I17" s="33"/>
    </row>
    <row r="18" spans="1:9" x14ac:dyDescent="0.2">
      <c r="A18" s="39" t="s">
        <v>70</v>
      </c>
      <c r="B18" s="31"/>
      <c r="C18" s="31"/>
      <c r="D18" s="31"/>
      <c r="E18" s="32">
        <v>1</v>
      </c>
      <c r="F18" s="32"/>
      <c r="G18" s="33"/>
      <c r="H18" s="33"/>
      <c r="I18" s="33"/>
    </row>
    <row r="19" spans="1:9" x14ac:dyDescent="0.2">
      <c r="A19" s="39" t="s">
        <v>70</v>
      </c>
      <c r="B19" s="31"/>
      <c r="C19" s="31"/>
      <c r="D19" s="31"/>
      <c r="E19" s="32">
        <v>1</v>
      </c>
      <c r="F19" s="32"/>
      <c r="G19" s="33"/>
      <c r="H19" s="33"/>
      <c r="I19" s="33"/>
    </row>
    <row r="20" spans="1:9" x14ac:dyDescent="0.2">
      <c r="A20" s="39" t="s">
        <v>70</v>
      </c>
      <c r="B20" s="31"/>
      <c r="C20" s="31"/>
      <c r="D20" s="31"/>
      <c r="E20" s="32">
        <v>1</v>
      </c>
      <c r="F20" s="32"/>
      <c r="G20" s="33"/>
      <c r="H20" s="33"/>
      <c r="I20" s="33"/>
    </row>
    <row r="21" spans="1:9" x14ac:dyDescent="0.2">
      <c r="A21" s="39" t="s">
        <v>70</v>
      </c>
      <c r="B21" s="31"/>
      <c r="C21" s="31"/>
      <c r="D21" s="31"/>
      <c r="E21" s="32">
        <v>1</v>
      </c>
      <c r="F21" s="32"/>
      <c r="G21" s="33"/>
      <c r="H21" s="33"/>
      <c r="I21" s="33"/>
    </row>
    <row r="22" spans="1:9" x14ac:dyDescent="0.2">
      <c r="A22" s="39" t="s">
        <v>70</v>
      </c>
      <c r="B22" s="31"/>
      <c r="C22" s="31"/>
      <c r="D22" s="31"/>
      <c r="E22" s="32">
        <v>1</v>
      </c>
      <c r="F22" s="32"/>
      <c r="G22" s="33"/>
      <c r="H22" s="33"/>
      <c r="I22" s="33"/>
    </row>
    <row r="23" spans="1:9" x14ac:dyDescent="0.2">
      <c r="A23" s="39" t="s">
        <v>70</v>
      </c>
      <c r="B23" s="31"/>
      <c r="C23" s="31"/>
      <c r="D23" s="31"/>
      <c r="E23" s="32">
        <v>1</v>
      </c>
      <c r="F23" s="32"/>
      <c r="G23" s="33"/>
      <c r="H23" s="33"/>
      <c r="I23" s="33"/>
    </row>
    <row r="24" spans="1:9" x14ac:dyDescent="0.2">
      <c r="A24" s="39" t="s">
        <v>70</v>
      </c>
      <c r="B24" s="31"/>
      <c r="C24" s="31"/>
      <c r="D24" s="31"/>
      <c r="E24" s="32">
        <v>1</v>
      </c>
      <c r="F24" s="32"/>
      <c r="G24" s="33"/>
      <c r="H24" s="33"/>
      <c r="I24" s="33"/>
    </row>
    <row r="25" spans="1:9" x14ac:dyDescent="0.2">
      <c r="A25" s="39" t="s">
        <v>70</v>
      </c>
      <c r="B25" s="31"/>
      <c r="C25" s="31"/>
      <c r="D25" s="31"/>
      <c r="E25" s="32">
        <v>1</v>
      </c>
      <c r="F25" s="32"/>
      <c r="G25" s="33"/>
      <c r="H25" s="33"/>
      <c r="I25" s="33"/>
    </row>
    <row r="26" spans="1:9" x14ac:dyDescent="0.2">
      <c r="A26" s="39" t="s">
        <v>70</v>
      </c>
      <c r="B26" s="31"/>
      <c r="C26" s="31"/>
      <c r="D26" s="31"/>
      <c r="E26" s="32">
        <v>1</v>
      </c>
      <c r="F26" s="32"/>
      <c r="G26" s="33"/>
      <c r="H26" s="33"/>
      <c r="I26" s="33"/>
    </row>
    <row r="27" spans="1:9" x14ac:dyDescent="0.2">
      <c r="A27" s="39" t="s">
        <v>70</v>
      </c>
      <c r="B27" s="31"/>
      <c r="C27" s="31"/>
      <c r="D27" s="31"/>
      <c r="E27" s="32">
        <v>1</v>
      </c>
      <c r="F27" s="32"/>
      <c r="G27" s="33"/>
      <c r="H27" s="33"/>
      <c r="I27" s="33"/>
    </row>
    <row r="28" spans="1:9" x14ac:dyDescent="0.2">
      <c r="A28" s="39" t="s">
        <v>70</v>
      </c>
      <c r="B28" s="31"/>
      <c r="C28" s="31"/>
      <c r="D28" s="31"/>
      <c r="E28" s="32">
        <v>1</v>
      </c>
      <c r="F28" s="32"/>
      <c r="G28" s="33"/>
      <c r="H28" s="33"/>
      <c r="I28" s="33"/>
    </row>
    <row r="29" spans="1:9" x14ac:dyDescent="0.2">
      <c r="A29" s="39" t="s">
        <v>70</v>
      </c>
      <c r="B29" s="31"/>
      <c r="C29" s="31"/>
      <c r="D29" s="31"/>
      <c r="E29" s="32">
        <v>1</v>
      </c>
      <c r="F29" s="32"/>
      <c r="G29" s="33"/>
      <c r="H29" s="33"/>
      <c r="I29" s="33"/>
    </row>
    <row r="30" spans="1:9" x14ac:dyDescent="0.2">
      <c r="A30" s="39" t="s">
        <v>70</v>
      </c>
      <c r="B30" s="31"/>
      <c r="C30" s="31"/>
      <c r="D30" s="31"/>
      <c r="E30" s="32">
        <v>1</v>
      </c>
      <c r="F30" s="32"/>
      <c r="G30" s="33"/>
      <c r="H30" s="33"/>
      <c r="I30" s="33"/>
    </row>
    <row r="31" spans="1:9" ht="8.1" customHeight="1" x14ac:dyDescent="0.2">
      <c r="A31" s="40" t="s">
        <v>70</v>
      </c>
      <c r="B31" s="34"/>
      <c r="C31" s="34"/>
      <c r="D31" s="34"/>
      <c r="E31" s="35"/>
      <c r="F31" s="35"/>
      <c r="G31" s="36"/>
      <c r="H31" s="36"/>
      <c r="I31" s="36"/>
    </row>
  </sheetData>
  <sheetProtection sheet="1" objects="1" scenarios="1"/>
  <phoneticPr fontId="0" type="noConversion"/>
  <pageMargins left="0.75" right="0.75" top="1" bottom="1" header="0.5" footer="0.5"/>
  <pageSetup orientation="landscape" r:id="rId1"/>
  <headerFooter alignWithMargins="0">
    <oddFooter>&amp;L&amp;A&amp;CUniversity of Idaho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95" workbookViewId="0">
      <pane ySplit="6" topLeftCell="A7" activePane="bottomLeft" state="frozen"/>
      <selection pane="bottomLeft"/>
    </sheetView>
  </sheetViews>
  <sheetFormatPr defaultRowHeight="12.75" x14ac:dyDescent="0.2"/>
  <cols>
    <col min="1" max="1" width="23.7109375" customWidth="1"/>
    <col min="2" max="2" width="10.5703125" style="28" customWidth="1"/>
    <col min="3" max="3" width="11.28515625" style="28" customWidth="1"/>
    <col min="4" max="4" width="11.85546875" style="28" customWidth="1"/>
    <col min="5" max="5" width="12" style="28" customWidth="1"/>
    <col min="6" max="6" width="11.5703125" style="28" customWidth="1"/>
    <col min="7" max="7" width="10.5703125" style="28" customWidth="1"/>
    <col min="8" max="8" width="9.7109375" style="28" customWidth="1"/>
    <col min="9" max="9" width="13.28515625" style="28" customWidth="1"/>
  </cols>
  <sheetData>
    <row r="1" spans="1:9" ht="17.25" customHeight="1" x14ac:dyDescent="0.2">
      <c r="A1" s="18" t="s">
        <v>71</v>
      </c>
      <c r="B1" s="22"/>
      <c r="C1" s="22"/>
      <c r="D1" s="22"/>
      <c r="E1" s="22"/>
      <c r="F1" s="22"/>
      <c r="G1" s="20"/>
      <c r="H1" s="20"/>
      <c r="I1" s="20"/>
    </row>
    <row r="2" spans="1:9" x14ac:dyDescent="0.2">
      <c r="A2" s="163" t="s">
        <v>72</v>
      </c>
      <c r="B2" s="163"/>
      <c r="C2" s="163"/>
      <c r="D2" s="163"/>
      <c r="E2" s="163"/>
      <c r="F2" s="163"/>
      <c r="G2" s="163"/>
      <c r="H2" s="163"/>
      <c r="I2" s="21"/>
    </row>
    <row r="3" spans="1:9" x14ac:dyDescent="0.2">
      <c r="A3" s="37"/>
      <c r="B3" s="38" t="s">
        <v>56</v>
      </c>
      <c r="C3" s="38" t="s">
        <v>6</v>
      </c>
      <c r="D3" s="38" t="s">
        <v>73</v>
      </c>
      <c r="E3" s="38" t="s">
        <v>82</v>
      </c>
      <c r="F3" s="38"/>
      <c r="G3" s="38"/>
      <c r="H3" s="38"/>
      <c r="I3" s="38" t="s">
        <v>74</v>
      </c>
    </row>
    <row r="4" spans="1:9" x14ac:dyDescent="0.2">
      <c r="A4" s="37"/>
      <c r="B4" s="38" t="s">
        <v>64</v>
      </c>
      <c r="C4" s="38" t="s">
        <v>64</v>
      </c>
      <c r="D4" s="38" t="s">
        <v>75</v>
      </c>
      <c r="E4" s="38" t="s">
        <v>76</v>
      </c>
      <c r="F4" s="38" t="s">
        <v>77</v>
      </c>
      <c r="G4" s="38" t="s">
        <v>61</v>
      </c>
      <c r="H4" s="38" t="s">
        <v>62</v>
      </c>
      <c r="I4" s="38" t="s">
        <v>78</v>
      </c>
    </row>
    <row r="5" spans="1:9" x14ac:dyDescent="0.2">
      <c r="A5" s="11" t="s">
        <v>1</v>
      </c>
      <c r="B5" s="21" t="s">
        <v>67</v>
      </c>
      <c r="C5" s="21" t="s">
        <v>67</v>
      </c>
      <c r="D5" s="21" t="s">
        <v>79</v>
      </c>
      <c r="E5" s="21" t="s">
        <v>64</v>
      </c>
      <c r="F5" s="21" t="s">
        <v>80</v>
      </c>
      <c r="G5" s="21" t="s">
        <v>67</v>
      </c>
      <c r="H5" s="21" t="s">
        <v>67</v>
      </c>
      <c r="I5" s="21" t="s">
        <v>67</v>
      </c>
    </row>
    <row r="6" spans="1:9" ht="5.25" customHeight="1" x14ac:dyDescent="0.2">
      <c r="A6" s="12"/>
      <c r="B6" s="20"/>
      <c r="C6" s="20"/>
      <c r="D6" s="20"/>
      <c r="E6" s="20"/>
      <c r="F6" s="20"/>
      <c r="G6" s="20"/>
      <c r="H6" s="20"/>
      <c r="I6" s="20"/>
    </row>
    <row r="7" spans="1:9" x14ac:dyDescent="0.2">
      <c r="A7" s="16" t="str">
        <f>Mach_Input!A7</f>
        <v>Tractor</v>
      </c>
      <c r="B7" s="23">
        <f>Mach_Input!B7*Mach_Input!I7</f>
        <v>28000</v>
      </c>
      <c r="C7" s="23">
        <f>Mach_Input!I7*Mach_Output!E7</f>
        <v>26000</v>
      </c>
      <c r="D7" s="23">
        <f>(Mach_Input!C7-Mach_Input!D7)/Mach_Input!E7</f>
        <v>5000</v>
      </c>
      <c r="E7" s="23">
        <f>Mach_Input!C7-((Mach_Input!E7-Mach_Input!F7)*Mach_Output!D7)</f>
        <v>65000</v>
      </c>
      <c r="F7" s="23">
        <f>(Mach_Input!C7+Mach_Input!D7)/2</f>
        <v>52500</v>
      </c>
      <c r="G7" s="23">
        <f>Mach_Input!G7*Mach_Output!F7*Mach_Input!I7</f>
        <v>21</v>
      </c>
      <c r="H7" s="23">
        <f>Mach_Input!H7*Mach_Output!F7*Mach_Input!I7</f>
        <v>1470.0000000000002</v>
      </c>
      <c r="I7" s="23">
        <f>D7*Mach_Input!I7</f>
        <v>2000</v>
      </c>
    </row>
    <row r="8" spans="1:9" x14ac:dyDescent="0.2">
      <c r="A8" s="16" t="str">
        <f>Mach_Input!A8</f>
        <v>Disk</v>
      </c>
      <c r="B8" s="23">
        <f>Mach_Input!B8*Mach_Input!I8</f>
        <v>5400</v>
      </c>
      <c r="C8" s="23">
        <f>Mach_Input!I8*Mach_Output!E8</f>
        <v>4899.9999999999991</v>
      </c>
      <c r="D8" s="23">
        <f>(Mach_Input!C8-Mach_Input!D8)/Mach_Input!E8</f>
        <v>1666.6666666666667</v>
      </c>
      <c r="E8" s="23">
        <f>Mach_Input!C8-((Mach_Input!E8-Mach_Input!F8)*Mach_Output!D8)</f>
        <v>16333.333333333332</v>
      </c>
      <c r="F8" s="23">
        <f>(Mach_Input!C8+Mach_Input!D8)/2</f>
        <v>13000</v>
      </c>
      <c r="G8" s="23">
        <f>Mach_Input!G8*Mach_Output!F8*Mach_Input!I8</f>
        <v>3.9</v>
      </c>
      <c r="H8" s="23">
        <f>Mach_Input!H8*Mach_Output!F8*Mach_Input!I8</f>
        <v>273</v>
      </c>
      <c r="I8" s="23">
        <f>D8*Mach_Input!I8</f>
        <v>500</v>
      </c>
    </row>
    <row r="9" spans="1:9" x14ac:dyDescent="0.2">
      <c r="A9" s="16">
        <f>Mach_Input!A9</f>
        <v>0</v>
      </c>
      <c r="B9" s="23">
        <f>Mach_Input!B9*Mach_Input!I9</f>
        <v>0</v>
      </c>
      <c r="C9" s="23">
        <f>Mach_Input!I9*Mach_Output!E9</f>
        <v>0</v>
      </c>
      <c r="D9" s="23">
        <f>(Mach_Input!C9-Mach_Input!D9)/Mach_Input!E9</f>
        <v>0</v>
      </c>
      <c r="E9" s="23">
        <f>Mach_Input!C9-((Mach_Input!E9-Mach_Input!F9)*Mach_Output!D9)</f>
        <v>0</v>
      </c>
      <c r="F9" s="23">
        <f>(Mach_Input!C9+Mach_Input!D9)/2</f>
        <v>0</v>
      </c>
      <c r="G9" s="23">
        <f>Mach_Input!G9*Mach_Output!F9*Mach_Input!I9</f>
        <v>0</v>
      </c>
      <c r="H9" s="23">
        <f>Mach_Input!H9*Mach_Output!F9*Mach_Input!I9</f>
        <v>0</v>
      </c>
      <c r="I9" s="23">
        <f>D9*Mach_Input!I9</f>
        <v>0</v>
      </c>
    </row>
    <row r="10" spans="1:9" x14ac:dyDescent="0.2">
      <c r="A10" s="16" t="str">
        <f>Mach_Input!A10</f>
        <v xml:space="preserve"> </v>
      </c>
      <c r="B10" s="23">
        <f>Mach_Input!B10*Mach_Input!I10</f>
        <v>0</v>
      </c>
      <c r="C10" s="23">
        <f>Mach_Input!I10*Mach_Output!E10</f>
        <v>0</v>
      </c>
      <c r="D10" s="23">
        <f>(Mach_Input!C10-Mach_Input!D10)/Mach_Input!E10</f>
        <v>0</v>
      </c>
      <c r="E10" s="23">
        <f>Mach_Input!C10-((Mach_Input!E10-Mach_Input!F10)*Mach_Output!D10)</f>
        <v>0</v>
      </c>
      <c r="F10" s="23">
        <f>(Mach_Input!C10+Mach_Input!D10)/2</f>
        <v>0</v>
      </c>
      <c r="G10" s="23">
        <f>Mach_Input!G10*Mach_Output!F10*Mach_Input!I10</f>
        <v>0</v>
      </c>
      <c r="H10" s="23">
        <f>Mach_Input!H10*Mach_Output!F10*Mach_Input!I10</f>
        <v>0</v>
      </c>
      <c r="I10" s="23">
        <f>D10*Mach_Input!I10</f>
        <v>0</v>
      </c>
    </row>
    <row r="11" spans="1:9" x14ac:dyDescent="0.2">
      <c r="A11" s="16" t="str">
        <f>Mach_Input!A11</f>
        <v xml:space="preserve"> </v>
      </c>
      <c r="B11" s="23">
        <f>Mach_Input!B11*Mach_Input!I11</f>
        <v>0</v>
      </c>
      <c r="C11" s="23">
        <f>Mach_Input!I11*Mach_Output!E11</f>
        <v>0</v>
      </c>
      <c r="D11" s="23">
        <f>(Mach_Input!C11-Mach_Input!D11)/Mach_Input!E11</f>
        <v>0</v>
      </c>
      <c r="E11" s="23">
        <f>Mach_Input!C11-((Mach_Input!E11-Mach_Input!F11)*Mach_Output!D11)</f>
        <v>0</v>
      </c>
      <c r="F11" s="23">
        <f>(Mach_Input!C11+Mach_Input!D11)/2</f>
        <v>0</v>
      </c>
      <c r="G11" s="23">
        <f>Mach_Input!G11*Mach_Output!F11*Mach_Input!I11</f>
        <v>0</v>
      </c>
      <c r="H11" s="23">
        <f>Mach_Input!H11*Mach_Output!F11*Mach_Input!I11</f>
        <v>0</v>
      </c>
      <c r="I11" s="23">
        <f>D11*Mach_Input!I11</f>
        <v>0</v>
      </c>
    </row>
    <row r="12" spans="1:9" x14ac:dyDescent="0.2">
      <c r="A12" s="41" t="str">
        <f>Mach_Input!A12</f>
        <v xml:space="preserve"> </v>
      </c>
      <c r="B12" s="23">
        <f>Mach_Input!B12*Mach_Input!I12</f>
        <v>0</v>
      </c>
      <c r="C12" s="23">
        <f>Mach_Input!I12*Mach_Output!E12</f>
        <v>0</v>
      </c>
      <c r="D12" s="23">
        <f>(Mach_Input!C12-Mach_Input!D12)/Mach_Input!E12</f>
        <v>0</v>
      </c>
      <c r="E12" s="23">
        <f>Mach_Input!C12-((Mach_Input!E12-Mach_Input!F12)*Mach_Output!D12)</f>
        <v>0</v>
      </c>
      <c r="F12" s="23">
        <f>(Mach_Input!C12+Mach_Input!D12)/2</f>
        <v>0</v>
      </c>
      <c r="G12" s="23">
        <f>Mach_Input!G12*Mach_Output!F12*Mach_Input!I12</f>
        <v>0</v>
      </c>
      <c r="H12" s="23">
        <f>Mach_Input!H12*Mach_Output!F12*Mach_Input!I12</f>
        <v>0</v>
      </c>
      <c r="I12" s="23">
        <f>D12*Mach_Input!I12</f>
        <v>0</v>
      </c>
    </row>
    <row r="13" spans="1:9" x14ac:dyDescent="0.2">
      <c r="A13" s="16" t="str">
        <f>Mach_Input!A13</f>
        <v xml:space="preserve"> </v>
      </c>
      <c r="B13" s="23">
        <f>Mach_Input!B13*Mach_Input!I13</f>
        <v>0</v>
      </c>
      <c r="C13" s="23">
        <f>Mach_Input!I13*Mach_Output!E13</f>
        <v>0</v>
      </c>
      <c r="D13" s="23">
        <f>(Mach_Input!C13-Mach_Input!D13)/Mach_Input!E13</f>
        <v>0</v>
      </c>
      <c r="E13" s="23">
        <f>Mach_Input!C13-((Mach_Input!E13-Mach_Input!F13)*Mach_Output!D13)</f>
        <v>0</v>
      </c>
      <c r="F13" s="23">
        <f>(Mach_Input!C13+Mach_Input!D13)/2</f>
        <v>0</v>
      </c>
      <c r="G13" s="23">
        <f>Mach_Input!G13*Mach_Output!F13*Mach_Input!I13</f>
        <v>0</v>
      </c>
      <c r="H13" s="23">
        <f>Mach_Input!H13*Mach_Output!F13*Mach_Input!I13</f>
        <v>0</v>
      </c>
      <c r="I13" s="23">
        <f>D13*Mach_Input!I13</f>
        <v>0</v>
      </c>
    </row>
    <row r="14" spans="1:9" x14ac:dyDescent="0.2">
      <c r="A14" s="16" t="str">
        <f>Mach_Input!A14</f>
        <v xml:space="preserve"> </v>
      </c>
      <c r="B14" s="23">
        <f>Mach_Input!B14*Mach_Input!I14</f>
        <v>0</v>
      </c>
      <c r="C14" s="23">
        <f>Mach_Input!I14*Mach_Output!E14</f>
        <v>0</v>
      </c>
      <c r="D14" s="23">
        <f>(Mach_Input!C14-Mach_Input!D14)/Mach_Input!E14</f>
        <v>0</v>
      </c>
      <c r="E14" s="23">
        <f>Mach_Input!C14-((Mach_Input!E14-Mach_Input!F14)*Mach_Output!D14)</f>
        <v>0</v>
      </c>
      <c r="F14" s="23">
        <f>(Mach_Input!C14+Mach_Input!D14)/2</f>
        <v>0</v>
      </c>
      <c r="G14" s="23">
        <f>Mach_Input!G14*Mach_Output!F14*Mach_Input!I14</f>
        <v>0</v>
      </c>
      <c r="H14" s="23">
        <f>Mach_Input!H14*Mach_Output!F14*Mach_Input!I14</f>
        <v>0</v>
      </c>
      <c r="I14" s="23">
        <f>D14*Mach_Input!I14</f>
        <v>0</v>
      </c>
    </row>
    <row r="15" spans="1:9" x14ac:dyDescent="0.2">
      <c r="A15" s="16" t="str">
        <f>Mach_Input!A15</f>
        <v xml:space="preserve"> </v>
      </c>
      <c r="B15" s="23">
        <f>Mach_Input!B15*Mach_Input!I15</f>
        <v>0</v>
      </c>
      <c r="C15" s="23">
        <f>Mach_Input!I15*Mach_Output!E15</f>
        <v>0</v>
      </c>
      <c r="D15" s="23">
        <f>(Mach_Input!C15-Mach_Input!D15)/Mach_Input!E15</f>
        <v>0</v>
      </c>
      <c r="E15" s="23">
        <f>Mach_Input!C15-((Mach_Input!E15-Mach_Input!F15)*Mach_Output!D15)</f>
        <v>0</v>
      </c>
      <c r="F15" s="23">
        <f>(Mach_Input!C15+Mach_Input!D15)/2</f>
        <v>0</v>
      </c>
      <c r="G15" s="23">
        <f>Mach_Input!G15*Mach_Output!F15*Mach_Input!I15</f>
        <v>0</v>
      </c>
      <c r="H15" s="23">
        <f>Mach_Input!H15*Mach_Output!F15*Mach_Input!I15</f>
        <v>0</v>
      </c>
      <c r="I15" s="23">
        <f>D15*Mach_Input!I15</f>
        <v>0</v>
      </c>
    </row>
    <row r="16" spans="1:9" x14ac:dyDescent="0.2">
      <c r="A16" s="16" t="str">
        <f>Mach_Input!A16</f>
        <v xml:space="preserve"> </v>
      </c>
      <c r="B16" s="23">
        <f>Mach_Input!B16*Mach_Input!I16</f>
        <v>0</v>
      </c>
      <c r="C16" s="23">
        <f>Mach_Input!I16*Mach_Output!E16</f>
        <v>0</v>
      </c>
      <c r="D16" s="23">
        <f>(Mach_Input!C16-Mach_Input!D16)/Mach_Input!E16</f>
        <v>0</v>
      </c>
      <c r="E16" s="23">
        <f>Mach_Input!C16-((Mach_Input!E16-Mach_Input!F16)*Mach_Output!D16)</f>
        <v>0</v>
      </c>
      <c r="F16" s="23">
        <f>(Mach_Input!C16+Mach_Input!D16)/2</f>
        <v>0</v>
      </c>
      <c r="G16" s="23">
        <f>Mach_Input!G16*Mach_Output!F16*Mach_Input!I16</f>
        <v>0</v>
      </c>
      <c r="H16" s="23">
        <f>Mach_Input!H16*Mach_Output!F16*Mach_Input!I16</f>
        <v>0</v>
      </c>
      <c r="I16" s="23">
        <f>D16*Mach_Input!I16</f>
        <v>0</v>
      </c>
    </row>
    <row r="17" spans="1:9" x14ac:dyDescent="0.2">
      <c r="A17" s="16" t="str">
        <f>Mach_Input!A17</f>
        <v xml:space="preserve"> </v>
      </c>
      <c r="B17" s="23">
        <f>Mach_Input!B17*Mach_Input!I17</f>
        <v>0</v>
      </c>
      <c r="C17" s="23">
        <f>Mach_Input!I17*Mach_Output!E17</f>
        <v>0</v>
      </c>
      <c r="D17" s="23">
        <f>(Mach_Input!C17-Mach_Input!D17)/Mach_Input!E17</f>
        <v>0</v>
      </c>
      <c r="E17" s="23">
        <f>Mach_Input!C17-((Mach_Input!E17-Mach_Input!F17)*Mach_Output!D17)</f>
        <v>0</v>
      </c>
      <c r="F17" s="23">
        <f>(Mach_Input!C17+Mach_Input!D17)/2</f>
        <v>0</v>
      </c>
      <c r="G17" s="23">
        <f>Mach_Input!G17*Mach_Output!F17*Mach_Input!I17</f>
        <v>0</v>
      </c>
      <c r="H17" s="23">
        <f>Mach_Input!H17*Mach_Output!F17*Mach_Input!I17</f>
        <v>0</v>
      </c>
      <c r="I17" s="23">
        <f>D17*Mach_Input!I17</f>
        <v>0</v>
      </c>
    </row>
    <row r="18" spans="1:9" x14ac:dyDescent="0.2">
      <c r="A18" s="16" t="str">
        <f>Mach_Input!A18</f>
        <v xml:space="preserve"> </v>
      </c>
      <c r="B18" s="23">
        <f>Mach_Input!B18*Mach_Input!I18</f>
        <v>0</v>
      </c>
      <c r="C18" s="23">
        <f>Mach_Input!I18*Mach_Output!E18</f>
        <v>0</v>
      </c>
      <c r="D18" s="23">
        <f>(Mach_Input!C18-Mach_Input!D18)/Mach_Input!E18</f>
        <v>0</v>
      </c>
      <c r="E18" s="23">
        <f>Mach_Input!C18-((Mach_Input!E18-Mach_Input!F18)*Mach_Output!D18)</f>
        <v>0</v>
      </c>
      <c r="F18" s="23">
        <f>(Mach_Input!C18+Mach_Input!D18)/2</f>
        <v>0</v>
      </c>
      <c r="G18" s="23">
        <f>Mach_Input!G18*Mach_Output!F18*Mach_Input!I18</f>
        <v>0</v>
      </c>
      <c r="H18" s="23">
        <f>Mach_Input!H18*Mach_Output!F18*Mach_Input!I18</f>
        <v>0</v>
      </c>
      <c r="I18" s="23">
        <f>D18*Mach_Input!I18</f>
        <v>0</v>
      </c>
    </row>
    <row r="19" spans="1:9" x14ac:dyDescent="0.2">
      <c r="A19" s="16" t="str">
        <f>Mach_Input!A19</f>
        <v xml:space="preserve"> </v>
      </c>
      <c r="B19" s="23">
        <f>Mach_Input!B19*Mach_Input!I19</f>
        <v>0</v>
      </c>
      <c r="C19" s="23">
        <f>Mach_Input!I19*Mach_Output!E19</f>
        <v>0</v>
      </c>
      <c r="D19" s="23">
        <f>(Mach_Input!C19-Mach_Input!D19)/Mach_Input!E19</f>
        <v>0</v>
      </c>
      <c r="E19" s="23">
        <f>Mach_Input!C19-((Mach_Input!E19-Mach_Input!F19)*Mach_Output!D19)</f>
        <v>0</v>
      </c>
      <c r="F19" s="23">
        <f>(Mach_Input!C19+Mach_Input!D19)/2</f>
        <v>0</v>
      </c>
      <c r="G19" s="23">
        <f>Mach_Input!G19*Mach_Output!F19*Mach_Input!I19</f>
        <v>0</v>
      </c>
      <c r="H19" s="23">
        <f>Mach_Input!H19*Mach_Output!F19*Mach_Input!I19</f>
        <v>0</v>
      </c>
      <c r="I19" s="23">
        <f>D19*Mach_Input!I19</f>
        <v>0</v>
      </c>
    </row>
    <row r="20" spans="1:9" x14ac:dyDescent="0.2">
      <c r="A20" s="16" t="str">
        <f>Mach_Input!A20</f>
        <v xml:space="preserve"> </v>
      </c>
      <c r="B20" s="23">
        <f>Mach_Input!B20*Mach_Input!I20</f>
        <v>0</v>
      </c>
      <c r="C20" s="23">
        <f>Mach_Input!I20*Mach_Output!E20</f>
        <v>0</v>
      </c>
      <c r="D20" s="23">
        <f>(Mach_Input!C20-Mach_Input!D20)/Mach_Input!E20</f>
        <v>0</v>
      </c>
      <c r="E20" s="23">
        <f>Mach_Input!C20-((Mach_Input!E20-Mach_Input!F20)*Mach_Output!D20)</f>
        <v>0</v>
      </c>
      <c r="F20" s="23">
        <f>(Mach_Input!C20+Mach_Input!D20)/2</f>
        <v>0</v>
      </c>
      <c r="G20" s="23">
        <f>Mach_Input!G20*Mach_Output!F20*Mach_Input!I20</f>
        <v>0</v>
      </c>
      <c r="H20" s="23">
        <f>Mach_Input!H20*Mach_Output!F20*Mach_Input!I20</f>
        <v>0</v>
      </c>
      <c r="I20" s="23">
        <f>D20*Mach_Input!I20</f>
        <v>0</v>
      </c>
    </row>
    <row r="21" spans="1:9" x14ac:dyDescent="0.2">
      <c r="A21" s="16" t="str">
        <f>Mach_Input!A21</f>
        <v xml:space="preserve"> </v>
      </c>
      <c r="B21" s="23">
        <f>Mach_Input!B21*Mach_Input!I21</f>
        <v>0</v>
      </c>
      <c r="C21" s="23">
        <f>Mach_Input!I21*Mach_Output!E21</f>
        <v>0</v>
      </c>
      <c r="D21" s="23">
        <f>(Mach_Input!C21-Mach_Input!D21)/Mach_Input!E21</f>
        <v>0</v>
      </c>
      <c r="E21" s="23">
        <f>Mach_Input!C21-((Mach_Input!E21-Mach_Input!F21)*Mach_Output!D21)</f>
        <v>0</v>
      </c>
      <c r="F21" s="23">
        <f>(Mach_Input!C21+Mach_Input!D21)/2</f>
        <v>0</v>
      </c>
      <c r="G21" s="23">
        <f>Mach_Input!G21*Mach_Output!F21*Mach_Input!I21</f>
        <v>0</v>
      </c>
      <c r="H21" s="23">
        <f>Mach_Input!H21*Mach_Output!F21*Mach_Input!I21</f>
        <v>0</v>
      </c>
      <c r="I21" s="23">
        <f>D21*Mach_Input!I21</f>
        <v>0</v>
      </c>
    </row>
    <row r="22" spans="1:9" x14ac:dyDescent="0.2">
      <c r="A22" s="16" t="str">
        <f>Mach_Input!A22</f>
        <v xml:space="preserve"> </v>
      </c>
      <c r="B22" s="23">
        <f>Mach_Input!B22*Mach_Input!I22</f>
        <v>0</v>
      </c>
      <c r="C22" s="23">
        <f>Mach_Input!I22*Mach_Output!E22</f>
        <v>0</v>
      </c>
      <c r="D22" s="23">
        <f>(Mach_Input!C22-Mach_Input!D22)/Mach_Input!E22</f>
        <v>0</v>
      </c>
      <c r="E22" s="23">
        <f>Mach_Input!C22-((Mach_Input!E22-Mach_Input!F22)*Mach_Output!D22)</f>
        <v>0</v>
      </c>
      <c r="F22" s="23">
        <f>(Mach_Input!C22+Mach_Input!D22)/2</f>
        <v>0</v>
      </c>
      <c r="G22" s="23">
        <f>Mach_Input!G22*Mach_Output!F22*Mach_Input!I22</f>
        <v>0</v>
      </c>
      <c r="H22" s="23">
        <f>Mach_Input!H22*Mach_Output!F22*Mach_Input!I22</f>
        <v>0</v>
      </c>
      <c r="I22" s="23">
        <f>D22*Mach_Input!I22</f>
        <v>0</v>
      </c>
    </row>
    <row r="23" spans="1:9" x14ac:dyDescent="0.2">
      <c r="A23" s="16" t="str">
        <f>Mach_Input!A23</f>
        <v xml:space="preserve"> </v>
      </c>
      <c r="B23" s="23">
        <f>Mach_Input!B23*Mach_Input!I23</f>
        <v>0</v>
      </c>
      <c r="C23" s="23">
        <f>Mach_Input!I23*Mach_Output!E23</f>
        <v>0</v>
      </c>
      <c r="D23" s="23">
        <f>(Mach_Input!C23-Mach_Input!D23)/Mach_Input!E23</f>
        <v>0</v>
      </c>
      <c r="E23" s="23">
        <f>Mach_Input!C23-((Mach_Input!E23-Mach_Input!F23)*Mach_Output!D23)</f>
        <v>0</v>
      </c>
      <c r="F23" s="23">
        <f>(Mach_Input!C23+Mach_Input!D23)/2</f>
        <v>0</v>
      </c>
      <c r="G23" s="23">
        <f>Mach_Input!G23*Mach_Output!F23*Mach_Input!I23</f>
        <v>0</v>
      </c>
      <c r="H23" s="23">
        <f>Mach_Input!H23*Mach_Output!F23*Mach_Input!I23</f>
        <v>0</v>
      </c>
      <c r="I23" s="23">
        <f>D23*Mach_Input!I23</f>
        <v>0</v>
      </c>
    </row>
    <row r="24" spans="1:9" x14ac:dyDescent="0.2">
      <c r="A24" s="16" t="str">
        <f>Mach_Input!A24</f>
        <v xml:space="preserve"> </v>
      </c>
      <c r="B24" s="23">
        <f>Mach_Input!B24*Mach_Input!I24</f>
        <v>0</v>
      </c>
      <c r="C24" s="23">
        <f>Mach_Input!I24*Mach_Output!E24</f>
        <v>0</v>
      </c>
      <c r="D24" s="23">
        <f>(Mach_Input!C24-Mach_Input!D24)/Mach_Input!E24</f>
        <v>0</v>
      </c>
      <c r="E24" s="23">
        <f>Mach_Input!C24-((Mach_Input!E24-Mach_Input!F24)*Mach_Output!D24)</f>
        <v>0</v>
      </c>
      <c r="F24" s="23">
        <f>(Mach_Input!C24+Mach_Input!D24)/2</f>
        <v>0</v>
      </c>
      <c r="G24" s="23">
        <f>Mach_Input!G24*Mach_Output!F24*Mach_Input!I24</f>
        <v>0</v>
      </c>
      <c r="H24" s="23">
        <f>Mach_Input!H24*Mach_Output!F24*Mach_Input!I24</f>
        <v>0</v>
      </c>
      <c r="I24" s="23">
        <f>D24*Mach_Input!I24</f>
        <v>0</v>
      </c>
    </row>
    <row r="25" spans="1:9" x14ac:dyDescent="0.2">
      <c r="A25" s="16" t="str">
        <f>Mach_Input!A25</f>
        <v xml:space="preserve"> </v>
      </c>
      <c r="B25" s="23">
        <f>Mach_Input!B25*Mach_Input!I25</f>
        <v>0</v>
      </c>
      <c r="C25" s="23">
        <f>Mach_Input!I25*Mach_Output!E25</f>
        <v>0</v>
      </c>
      <c r="D25" s="23">
        <f>(Mach_Input!C25-Mach_Input!D25)/Mach_Input!E25</f>
        <v>0</v>
      </c>
      <c r="E25" s="23">
        <f>Mach_Input!C25-((Mach_Input!E25-Mach_Input!F25)*Mach_Output!D25)</f>
        <v>0</v>
      </c>
      <c r="F25" s="23">
        <f>(Mach_Input!C25+Mach_Input!D25)/2</f>
        <v>0</v>
      </c>
      <c r="G25" s="23">
        <f>Mach_Input!G25*Mach_Output!F25*Mach_Input!I25</f>
        <v>0</v>
      </c>
      <c r="H25" s="23">
        <f>Mach_Input!H25*Mach_Output!F25*Mach_Input!I25</f>
        <v>0</v>
      </c>
      <c r="I25" s="23">
        <f>D25*Mach_Input!I25</f>
        <v>0</v>
      </c>
    </row>
    <row r="26" spans="1:9" x14ac:dyDescent="0.2">
      <c r="A26" s="16" t="str">
        <f>Mach_Input!A26</f>
        <v xml:space="preserve"> </v>
      </c>
      <c r="B26" s="23">
        <f>Mach_Input!B26*Mach_Input!I26</f>
        <v>0</v>
      </c>
      <c r="C26" s="23">
        <f>Mach_Input!I26*Mach_Output!E26</f>
        <v>0</v>
      </c>
      <c r="D26" s="23">
        <f>(Mach_Input!C26-Mach_Input!D26)/Mach_Input!E26</f>
        <v>0</v>
      </c>
      <c r="E26" s="23">
        <f>Mach_Input!C26-((Mach_Input!E26-Mach_Input!F26)*Mach_Output!D26)</f>
        <v>0</v>
      </c>
      <c r="F26" s="23">
        <f>(Mach_Input!C26+Mach_Input!D26)/2</f>
        <v>0</v>
      </c>
      <c r="G26" s="23">
        <f>Mach_Input!G26*Mach_Output!F26*Mach_Input!I26</f>
        <v>0</v>
      </c>
      <c r="H26" s="23">
        <f>Mach_Input!H26*Mach_Output!F26*Mach_Input!I26</f>
        <v>0</v>
      </c>
      <c r="I26" s="23">
        <f>D26*Mach_Input!I26</f>
        <v>0</v>
      </c>
    </row>
    <row r="27" spans="1:9" x14ac:dyDescent="0.2">
      <c r="A27" s="16" t="str">
        <f>Mach_Input!A27</f>
        <v xml:space="preserve"> </v>
      </c>
      <c r="B27" s="23">
        <f>Mach_Input!B27*Mach_Input!I27</f>
        <v>0</v>
      </c>
      <c r="C27" s="23">
        <f>Mach_Input!I27*Mach_Output!E27</f>
        <v>0</v>
      </c>
      <c r="D27" s="23">
        <f>(Mach_Input!C27-Mach_Input!D27)/Mach_Input!E27</f>
        <v>0</v>
      </c>
      <c r="E27" s="23">
        <f>Mach_Input!C27-((Mach_Input!E27-Mach_Input!F27)*Mach_Output!D27)</f>
        <v>0</v>
      </c>
      <c r="F27" s="23">
        <f>(Mach_Input!C27+Mach_Input!D27)/2</f>
        <v>0</v>
      </c>
      <c r="G27" s="23">
        <f>Mach_Input!G27*Mach_Output!F27*Mach_Input!I27</f>
        <v>0</v>
      </c>
      <c r="H27" s="23">
        <f>Mach_Input!H27*Mach_Output!F27*Mach_Input!I27</f>
        <v>0</v>
      </c>
      <c r="I27" s="23">
        <f>D27*Mach_Input!I27</f>
        <v>0</v>
      </c>
    </row>
    <row r="28" spans="1:9" x14ac:dyDescent="0.2">
      <c r="A28" s="16" t="str">
        <f>Mach_Input!A28</f>
        <v xml:space="preserve"> </v>
      </c>
      <c r="B28" s="23">
        <f>Mach_Input!B28*Mach_Input!I28</f>
        <v>0</v>
      </c>
      <c r="C28" s="23">
        <f>Mach_Input!I28*Mach_Output!E28</f>
        <v>0</v>
      </c>
      <c r="D28" s="23">
        <f>(Mach_Input!C28-Mach_Input!D28)/Mach_Input!E28</f>
        <v>0</v>
      </c>
      <c r="E28" s="23">
        <f>Mach_Input!C28-((Mach_Input!E28-Mach_Input!F28)*Mach_Output!D28)</f>
        <v>0</v>
      </c>
      <c r="F28" s="23">
        <f>(Mach_Input!C28+Mach_Input!D28)/2</f>
        <v>0</v>
      </c>
      <c r="G28" s="23">
        <f>Mach_Input!G28*Mach_Output!F28*Mach_Input!I28</f>
        <v>0</v>
      </c>
      <c r="H28" s="23">
        <f>Mach_Input!H28*Mach_Output!F28*Mach_Input!I28</f>
        <v>0</v>
      </c>
      <c r="I28" s="23">
        <f>D28*Mach_Input!I28</f>
        <v>0</v>
      </c>
    </row>
    <row r="29" spans="1:9" x14ac:dyDescent="0.2">
      <c r="A29" s="16" t="str">
        <f>Mach_Input!A29</f>
        <v xml:space="preserve"> </v>
      </c>
      <c r="B29" s="23">
        <f>Mach_Input!B29*Mach_Input!I29</f>
        <v>0</v>
      </c>
      <c r="C29" s="23">
        <f>Mach_Input!I29*Mach_Output!E29</f>
        <v>0</v>
      </c>
      <c r="D29" s="23">
        <f>(Mach_Input!C29-Mach_Input!D29)/Mach_Input!E29</f>
        <v>0</v>
      </c>
      <c r="E29" s="23">
        <f>Mach_Input!C29-((Mach_Input!E29-Mach_Input!F29)*Mach_Output!D29)</f>
        <v>0</v>
      </c>
      <c r="F29" s="23">
        <f>(Mach_Input!C29+Mach_Input!D29)/2</f>
        <v>0</v>
      </c>
      <c r="G29" s="23">
        <f>Mach_Input!G29*Mach_Output!F29*Mach_Input!I29</f>
        <v>0</v>
      </c>
      <c r="H29" s="23">
        <f>Mach_Input!H29*Mach_Output!F29*Mach_Input!I29</f>
        <v>0</v>
      </c>
      <c r="I29" s="23">
        <f>D29*Mach_Input!I29</f>
        <v>0</v>
      </c>
    </row>
    <row r="30" spans="1:9" x14ac:dyDescent="0.2">
      <c r="A30" s="16" t="str">
        <f>Mach_Input!A30</f>
        <v xml:space="preserve"> </v>
      </c>
      <c r="B30" s="23">
        <f>Mach_Input!B30*Mach_Input!I30</f>
        <v>0</v>
      </c>
      <c r="C30" s="23">
        <f>Mach_Input!I30*Mach_Output!E30</f>
        <v>0</v>
      </c>
      <c r="D30" s="23">
        <f>(Mach_Input!C30-Mach_Input!D30)/Mach_Input!E30</f>
        <v>0</v>
      </c>
      <c r="E30" s="23">
        <f>Mach_Input!C30-((Mach_Input!E30-Mach_Input!F30)*Mach_Output!D30)</f>
        <v>0</v>
      </c>
      <c r="F30" s="23">
        <f>(Mach_Input!C30+Mach_Input!D30)/2</f>
        <v>0</v>
      </c>
      <c r="G30" s="23">
        <f>Mach_Input!G30*Mach_Output!F30*Mach_Input!I30</f>
        <v>0</v>
      </c>
      <c r="H30" s="23">
        <f>Mach_Input!H30*Mach_Output!F30*Mach_Input!I30</f>
        <v>0</v>
      </c>
      <c r="I30" s="23">
        <f>D30*Mach_Input!I30</f>
        <v>0</v>
      </c>
    </row>
    <row r="31" spans="1:9" ht="8.1" customHeight="1" x14ac:dyDescent="0.2">
      <c r="A31" s="42"/>
      <c r="B31" s="24"/>
      <c r="C31" s="24"/>
      <c r="D31" s="24"/>
      <c r="E31" s="24"/>
      <c r="F31" s="24"/>
      <c r="G31" s="24"/>
      <c r="H31" s="24"/>
      <c r="I31" s="24"/>
    </row>
    <row r="32" spans="1:9" x14ac:dyDescent="0.2">
      <c r="A32" s="16"/>
      <c r="B32" s="25"/>
      <c r="C32" s="25"/>
      <c r="D32" s="25"/>
      <c r="E32" s="25"/>
      <c r="F32" s="25"/>
      <c r="G32" s="26"/>
      <c r="H32" s="26"/>
      <c r="I32" s="26"/>
    </row>
    <row r="33" spans="1:9" x14ac:dyDescent="0.2">
      <c r="A33" s="16" t="s">
        <v>81</v>
      </c>
      <c r="B33" s="23">
        <f>SUM(B7:B30)</f>
        <v>33400</v>
      </c>
      <c r="C33" s="23">
        <f t="shared" ref="C33:I33" si="0">SUM(C7:C30)</f>
        <v>30900</v>
      </c>
      <c r="D33" s="23">
        <f t="shared" si="0"/>
        <v>6666.666666666667</v>
      </c>
      <c r="E33" s="23">
        <f t="shared" si="0"/>
        <v>81333.333333333328</v>
      </c>
      <c r="F33" s="23">
        <f t="shared" si="0"/>
        <v>65500</v>
      </c>
      <c r="G33" s="27">
        <f t="shared" si="0"/>
        <v>24.9</v>
      </c>
      <c r="H33" s="27">
        <f t="shared" si="0"/>
        <v>1743.0000000000002</v>
      </c>
      <c r="I33" s="27">
        <f t="shared" si="0"/>
        <v>2500</v>
      </c>
    </row>
    <row r="34" spans="1:9" x14ac:dyDescent="0.2">
      <c r="A34" s="43"/>
      <c r="B34" s="44"/>
      <c r="C34" s="44"/>
      <c r="D34" s="44"/>
      <c r="E34" s="44"/>
      <c r="F34" s="44"/>
      <c r="G34" s="44"/>
      <c r="H34" s="44"/>
      <c r="I34" s="44"/>
    </row>
    <row r="35" spans="1:9" x14ac:dyDescent="0.2">
      <c r="A35" s="45" t="s">
        <v>83</v>
      </c>
      <c r="B35" s="28">
        <v>100</v>
      </c>
      <c r="C35" s="44"/>
      <c r="D35" s="44"/>
      <c r="E35" s="44"/>
      <c r="F35" s="44"/>
      <c r="G35" s="46">
        <f>G33/$B$35</f>
        <v>0.249</v>
      </c>
      <c r="H35" s="46">
        <f>H33/$B$35</f>
        <v>17.430000000000003</v>
      </c>
      <c r="I35" s="46">
        <f>I33/$B$35</f>
        <v>25</v>
      </c>
    </row>
    <row r="36" spans="1:9" x14ac:dyDescent="0.2">
      <c r="A36" s="43"/>
      <c r="B36" s="44"/>
      <c r="C36" s="44"/>
      <c r="D36" s="44"/>
      <c r="E36" s="44"/>
      <c r="F36" s="44"/>
      <c r="G36" s="44"/>
      <c r="H36" s="44"/>
      <c r="I36" s="44"/>
    </row>
  </sheetData>
  <sheetProtection sheet="1" objects="1" scenarios="1"/>
  <mergeCells count="1">
    <mergeCell ref="A2:H2"/>
  </mergeCells>
  <phoneticPr fontId="0" type="noConversion"/>
  <pageMargins left="0.75" right="0.75" top="1" bottom="1" header="0.5" footer="0.5"/>
  <pageSetup orientation="landscape" r:id="rId1"/>
  <headerFooter alignWithMargins="0">
    <oddFooter>&amp;L&amp;A&amp;CUniversity of Idaho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zoomScale="125" zoomScaleNormal="125" workbookViewId="0">
      <selection sqref="A1:I1"/>
    </sheetView>
  </sheetViews>
  <sheetFormatPr defaultRowHeight="12.75" x14ac:dyDescent="0.2"/>
  <cols>
    <col min="1" max="1" width="26.7109375" style="50" customWidth="1"/>
    <col min="2" max="2" width="2" style="50" customWidth="1"/>
    <col min="3" max="3" width="11.7109375" style="50" customWidth="1"/>
    <col min="4" max="4" width="1.140625" style="50" customWidth="1"/>
    <col min="5" max="5" width="10.7109375" style="135" customWidth="1"/>
    <col min="6" max="6" width="1.5703125" style="50" customWidth="1"/>
    <col min="7" max="7" width="10.7109375" style="50" customWidth="1"/>
    <col min="8" max="8" width="1.7109375" style="50" customWidth="1"/>
    <col min="9" max="9" width="16.7109375" style="68" customWidth="1"/>
    <col min="10" max="10" width="1.5703125" style="50" customWidth="1"/>
    <col min="11" max="11" width="1" style="50" customWidth="1"/>
    <col min="12" max="16384" width="9.140625" style="50"/>
  </cols>
  <sheetData>
    <row r="1" spans="1:14" ht="30" customHeight="1" x14ac:dyDescent="0.2">
      <c r="A1" s="168" t="s">
        <v>101</v>
      </c>
      <c r="B1" s="169"/>
      <c r="C1" s="169"/>
      <c r="D1" s="169"/>
      <c r="E1" s="169"/>
      <c r="F1" s="169"/>
      <c r="G1" s="169"/>
      <c r="H1" s="169"/>
      <c r="I1" s="169"/>
    </row>
    <row r="2" spans="1:14" ht="3.75" customHeight="1" x14ac:dyDescent="0.2">
      <c r="A2" s="58"/>
      <c r="B2" s="58"/>
      <c r="C2" s="58"/>
      <c r="D2" s="58"/>
      <c r="E2" s="60"/>
      <c r="F2" s="58"/>
      <c r="G2" s="58"/>
      <c r="H2" s="58"/>
      <c r="I2" s="61"/>
      <c r="J2" s="58"/>
    </row>
    <row r="3" spans="1:14" ht="15" x14ac:dyDescent="0.2">
      <c r="A3" s="62"/>
      <c r="B3" s="62"/>
      <c r="C3" s="63" t="s">
        <v>2</v>
      </c>
      <c r="D3" s="64"/>
      <c r="E3" s="65"/>
      <c r="F3" s="64"/>
      <c r="G3" s="64" t="s">
        <v>5</v>
      </c>
      <c r="H3" s="64"/>
      <c r="I3" s="66" t="s">
        <v>8</v>
      </c>
      <c r="J3" s="67"/>
      <c r="L3" s="68"/>
      <c r="M3" s="68"/>
      <c r="N3" s="68"/>
    </row>
    <row r="4" spans="1:14" ht="15" x14ac:dyDescent="0.2">
      <c r="A4" s="69" t="s">
        <v>1</v>
      </c>
      <c r="B4" s="62"/>
      <c r="C4" s="63" t="s">
        <v>3</v>
      </c>
      <c r="D4" s="64"/>
      <c r="E4" s="65" t="s">
        <v>4</v>
      </c>
      <c r="F4" s="64"/>
      <c r="G4" s="64" t="s">
        <v>6</v>
      </c>
      <c r="H4" s="64"/>
      <c r="I4" s="66" t="s">
        <v>7</v>
      </c>
      <c r="J4" s="67"/>
      <c r="L4" s="68"/>
      <c r="M4" s="68"/>
      <c r="N4" s="68"/>
    </row>
    <row r="5" spans="1:14" ht="5.25" customHeight="1" x14ac:dyDescent="0.2">
      <c r="A5" s="70"/>
      <c r="B5" s="71"/>
      <c r="C5" s="71"/>
      <c r="D5" s="71"/>
      <c r="E5" s="72"/>
      <c r="F5" s="71"/>
      <c r="G5" s="71"/>
      <c r="H5" s="71"/>
      <c r="I5" s="73"/>
      <c r="J5" s="73"/>
      <c r="L5" s="68"/>
      <c r="M5" s="68"/>
      <c r="N5" s="68"/>
    </row>
    <row r="6" spans="1:14" x14ac:dyDescent="0.2">
      <c r="A6" s="74" t="s">
        <v>0</v>
      </c>
      <c r="B6" s="75"/>
      <c r="C6" s="75"/>
      <c r="D6" s="75"/>
      <c r="E6" s="76"/>
      <c r="F6" s="75"/>
      <c r="G6" s="75"/>
      <c r="H6" s="75"/>
      <c r="I6" s="67"/>
      <c r="J6" s="67"/>
      <c r="L6" s="68"/>
      <c r="M6" s="68"/>
      <c r="N6" s="68"/>
    </row>
    <row r="7" spans="1:14" x14ac:dyDescent="0.2">
      <c r="A7" s="77"/>
      <c r="B7" s="78"/>
      <c r="C7" s="77"/>
      <c r="D7" s="78"/>
      <c r="E7" s="79"/>
      <c r="F7" s="78"/>
      <c r="G7" s="80"/>
      <c r="H7" s="78"/>
      <c r="I7" s="81">
        <f>C7*G7</f>
        <v>0</v>
      </c>
      <c r="J7" s="82"/>
      <c r="L7" s="83"/>
      <c r="M7" s="83"/>
      <c r="N7" s="68"/>
    </row>
    <row r="8" spans="1:14" ht="6.75" customHeight="1" x14ac:dyDescent="0.2">
      <c r="A8" s="78"/>
      <c r="B8" s="78"/>
      <c r="C8" s="78"/>
      <c r="D8" s="78"/>
      <c r="E8" s="84"/>
      <c r="F8" s="78"/>
      <c r="G8" s="85"/>
      <c r="H8" s="78"/>
      <c r="I8" s="81"/>
      <c r="J8" s="82"/>
      <c r="L8" s="83"/>
      <c r="M8" s="83"/>
      <c r="N8" s="83"/>
    </row>
    <row r="9" spans="1:14" x14ac:dyDescent="0.2">
      <c r="A9" s="74" t="s">
        <v>9</v>
      </c>
      <c r="B9" s="86"/>
      <c r="C9" s="86"/>
      <c r="D9" s="86"/>
      <c r="E9" s="87"/>
      <c r="F9" s="86"/>
      <c r="G9" s="88"/>
      <c r="H9" s="86"/>
      <c r="I9" s="89"/>
      <c r="J9" s="67"/>
      <c r="L9" s="68"/>
      <c r="M9" s="68"/>
      <c r="N9" s="68"/>
    </row>
    <row r="10" spans="1:14" ht="6.75" customHeight="1" x14ac:dyDescent="0.2">
      <c r="A10" s="86"/>
      <c r="B10" s="86"/>
      <c r="C10" s="86"/>
      <c r="D10" s="86"/>
      <c r="E10" s="87"/>
      <c r="F10" s="86"/>
      <c r="G10" s="88"/>
      <c r="H10" s="86"/>
      <c r="I10" s="89"/>
      <c r="J10" s="67"/>
      <c r="L10" s="68"/>
      <c r="M10" s="68"/>
      <c r="N10" s="68"/>
    </row>
    <row r="11" spans="1:14" x14ac:dyDescent="0.2">
      <c r="A11" s="90" t="s">
        <v>10</v>
      </c>
      <c r="B11" s="86"/>
      <c r="C11" s="86"/>
      <c r="D11" s="86"/>
      <c r="E11" s="87"/>
      <c r="F11" s="86"/>
      <c r="G11" s="88"/>
      <c r="H11" s="86"/>
      <c r="I11" s="91">
        <f>SUM(I12:I13)</f>
        <v>0</v>
      </c>
      <c r="J11" s="67"/>
      <c r="L11" s="68"/>
      <c r="M11" s="68"/>
      <c r="N11" s="68"/>
    </row>
    <row r="12" spans="1:14" x14ac:dyDescent="0.2">
      <c r="A12" s="92"/>
      <c r="B12" s="86"/>
      <c r="C12" s="92"/>
      <c r="D12" s="86"/>
      <c r="E12" s="93"/>
      <c r="F12" s="86"/>
      <c r="G12" s="94"/>
      <c r="H12" s="86"/>
      <c r="I12" s="89">
        <f>C12*G12</f>
        <v>0</v>
      </c>
      <c r="J12" s="67"/>
      <c r="L12" s="68"/>
      <c r="M12" s="68"/>
      <c r="N12" s="68"/>
    </row>
    <row r="13" spans="1:14" x14ac:dyDescent="0.2">
      <c r="A13" s="92"/>
      <c r="B13" s="86"/>
      <c r="C13" s="92"/>
      <c r="D13" s="86"/>
      <c r="E13" s="93"/>
      <c r="F13" s="86"/>
      <c r="G13" s="94"/>
      <c r="H13" s="86"/>
      <c r="I13" s="89">
        <f>C13*G13</f>
        <v>0</v>
      </c>
      <c r="J13" s="67"/>
      <c r="L13" s="68"/>
      <c r="M13" s="68"/>
      <c r="N13" s="68"/>
    </row>
    <row r="14" spans="1:14" ht="7.5" customHeight="1" x14ac:dyDescent="0.2">
      <c r="A14" s="86"/>
      <c r="B14" s="86"/>
      <c r="C14" s="86"/>
      <c r="D14" s="86"/>
      <c r="E14" s="87"/>
      <c r="F14" s="86"/>
      <c r="G14" s="88"/>
      <c r="H14" s="86"/>
      <c r="I14" s="89"/>
      <c r="J14" s="67"/>
      <c r="L14" s="68"/>
      <c r="M14" s="68"/>
      <c r="N14" s="68"/>
    </row>
    <row r="15" spans="1:14" x14ac:dyDescent="0.2">
      <c r="A15" s="90" t="s">
        <v>11</v>
      </c>
      <c r="B15" s="86"/>
      <c r="C15" s="86"/>
      <c r="D15" s="86"/>
      <c r="E15" s="87"/>
      <c r="F15" s="86"/>
      <c r="G15" s="88"/>
      <c r="H15" s="86"/>
      <c r="I15" s="91">
        <f>SUM(I16:I22)</f>
        <v>0</v>
      </c>
      <c r="J15" s="67"/>
      <c r="L15" s="68"/>
      <c r="M15" s="68"/>
      <c r="N15" s="68"/>
    </row>
    <row r="16" spans="1:14" x14ac:dyDescent="0.2">
      <c r="A16" s="92"/>
      <c r="B16" s="86"/>
      <c r="C16" s="92"/>
      <c r="D16" s="86"/>
      <c r="E16" s="93"/>
      <c r="F16" s="86"/>
      <c r="G16" s="94"/>
      <c r="H16" s="86"/>
      <c r="I16" s="89">
        <f t="shared" ref="I16:I22" si="0">C16*G16</f>
        <v>0</v>
      </c>
      <c r="J16" s="67"/>
      <c r="L16" s="68"/>
      <c r="M16" s="68"/>
      <c r="N16" s="68"/>
    </row>
    <row r="17" spans="1:14" x14ac:dyDescent="0.2">
      <c r="A17" s="92"/>
      <c r="B17" s="86"/>
      <c r="C17" s="92"/>
      <c r="D17" s="86"/>
      <c r="E17" s="93"/>
      <c r="F17" s="86"/>
      <c r="G17" s="94"/>
      <c r="H17" s="86"/>
      <c r="I17" s="89">
        <f t="shared" si="0"/>
        <v>0</v>
      </c>
      <c r="J17" s="67"/>
      <c r="L17" s="68"/>
      <c r="M17" s="68"/>
      <c r="N17" s="68"/>
    </row>
    <row r="18" spans="1:14" x14ac:dyDescent="0.2">
      <c r="A18" s="92"/>
      <c r="B18" s="86"/>
      <c r="C18" s="92"/>
      <c r="D18" s="86"/>
      <c r="E18" s="93"/>
      <c r="F18" s="86"/>
      <c r="G18" s="94"/>
      <c r="H18" s="86"/>
      <c r="I18" s="95">
        <f t="shared" si="0"/>
        <v>0</v>
      </c>
      <c r="J18" s="67"/>
      <c r="L18" s="68"/>
      <c r="M18" s="68"/>
      <c r="N18" s="68"/>
    </row>
    <row r="19" spans="1:14" x14ac:dyDescent="0.2">
      <c r="A19" s="92"/>
      <c r="B19" s="86"/>
      <c r="C19" s="92"/>
      <c r="D19" s="86"/>
      <c r="E19" s="93"/>
      <c r="F19" s="86"/>
      <c r="G19" s="94"/>
      <c r="H19" s="86"/>
      <c r="I19" s="95">
        <f t="shared" si="0"/>
        <v>0</v>
      </c>
      <c r="J19" s="67"/>
      <c r="L19" s="68"/>
      <c r="M19" s="68"/>
      <c r="N19" s="68"/>
    </row>
    <row r="20" spans="1:14" x14ac:dyDescent="0.2">
      <c r="A20" s="92"/>
      <c r="B20" s="86"/>
      <c r="C20" s="92"/>
      <c r="D20" s="86"/>
      <c r="E20" s="93"/>
      <c r="F20" s="86"/>
      <c r="G20" s="94"/>
      <c r="H20" s="86"/>
      <c r="I20" s="95">
        <f t="shared" si="0"/>
        <v>0</v>
      </c>
      <c r="J20" s="67"/>
      <c r="L20" s="68"/>
      <c r="M20" s="68"/>
      <c r="N20" s="68"/>
    </row>
    <row r="21" spans="1:14" x14ac:dyDescent="0.2">
      <c r="A21" s="92"/>
      <c r="B21" s="86"/>
      <c r="C21" s="92"/>
      <c r="D21" s="86"/>
      <c r="E21" s="93"/>
      <c r="F21" s="86"/>
      <c r="G21" s="94"/>
      <c r="H21" s="86"/>
      <c r="I21" s="95">
        <f t="shared" si="0"/>
        <v>0</v>
      </c>
      <c r="J21" s="67"/>
      <c r="L21" s="68"/>
      <c r="M21" s="68"/>
      <c r="N21" s="68"/>
    </row>
    <row r="22" spans="1:14" x14ac:dyDescent="0.2">
      <c r="A22" s="92"/>
      <c r="B22" s="86"/>
      <c r="C22" s="92"/>
      <c r="D22" s="86"/>
      <c r="E22" s="93"/>
      <c r="F22" s="86"/>
      <c r="G22" s="94"/>
      <c r="H22" s="86"/>
      <c r="I22" s="95">
        <f t="shared" si="0"/>
        <v>0</v>
      </c>
      <c r="J22" s="67"/>
      <c r="L22" s="68"/>
      <c r="M22" s="68"/>
      <c r="N22" s="68"/>
    </row>
    <row r="23" spans="1:14" ht="6" customHeight="1" x14ac:dyDescent="0.2">
      <c r="A23" s="86"/>
      <c r="B23" s="86"/>
      <c r="C23" s="86"/>
      <c r="D23" s="86"/>
      <c r="E23" s="87"/>
      <c r="F23" s="86"/>
      <c r="G23" s="88"/>
      <c r="H23" s="86"/>
      <c r="I23" s="95"/>
      <c r="J23" s="67"/>
      <c r="L23" s="68"/>
      <c r="M23" s="68"/>
      <c r="N23" s="68"/>
    </row>
    <row r="24" spans="1:14" x14ac:dyDescent="0.2">
      <c r="A24" s="90" t="s">
        <v>12</v>
      </c>
      <c r="B24" s="86"/>
      <c r="C24" s="86"/>
      <c r="D24" s="86"/>
      <c r="E24" s="87"/>
      <c r="F24" s="86"/>
      <c r="G24" s="88"/>
      <c r="H24" s="86"/>
      <c r="I24" s="96">
        <f>SUM(I25:I30)</f>
        <v>0</v>
      </c>
      <c r="J24" s="67"/>
      <c r="L24" s="68"/>
      <c r="M24" s="68"/>
      <c r="N24" s="68"/>
    </row>
    <row r="25" spans="1:14" x14ac:dyDescent="0.2">
      <c r="A25" s="92"/>
      <c r="B25" s="86"/>
      <c r="C25" s="92"/>
      <c r="D25" s="86"/>
      <c r="E25" s="93"/>
      <c r="F25" s="86"/>
      <c r="G25" s="94"/>
      <c r="H25" s="86"/>
      <c r="I25" s="95">
        <f t="shared" ref="I25:I30" si="1">C25*G25</f>
        <v>0</v>
      </c>
      <c r="J25" s="67"/>
      <c r="L25" s="68"/>
      <c r="M25" s="68"/>
      <c r="N25" s="68"/>
    </row>
    <row r="26" spans="1:14" x14ac:dyDescent="0.2">
      <c r="A26" s="92"/>
      <c r="B26" s="86"/>
      <c r="C26" s="92"/>
      <c r="D26" s="86"/>
      <c r="E26" s="93"/>
      <c r="F26" s="86"/>
      <c r="G26" s="94"/>
      <c r="H26" s="86"/>
      <c r="I26" s="95">
        <f t="shared" si="1"/>
        <v>0</v>
      </c>
      <c r="J26" s="67"/>
      <c r="L26" s="68"/>
      <c r="M26" s="68"/>
      <c r="N26" s="68"/>
    </row>
    <row r="27" spans="1:14" x14ac:dyDescent="0.2">
      <c r="A27" s="92"/>
      <c r="B27" s="86"/>
      <c r="C27" s="97"/>
      <c r="D27" s="86"/>
      <c r="E27" s="93"/>
      <c r="F27" s="86"/>
      <c r="G27" s="94"/>
      <c r="H27" s="86"/>
      <c r="I27" s="95">
        <f t="shared" si="1"/>
        <v>0</v>
      </c>
      <c r="J27" s="67"/>
      <c r="L27" s="68"/>
      <c r="M27" s="68"/>
      <c r="N27" s="68"/>
    </row>
    <row r="28" spans="1:14" x14ac:dyDescent="0.2">
      <c r="A28" s="92"/>
      <c r="B28" s="86"/>
      <c r="C28" s="92"/>
      <c r="D28" s="86"/>
      <c r="E28" s="93"/>
      <c r="F28" s="86"/>
      <c r="G28" s="94"/>
      <c r="H28" s="86"/>
      <c r="I28" s="95">
        <f t="shared" si="1"/>
        <v>0</v>
      </c>
      <c r="J28" s="67"/>
      <c r="L28" s="68"/>
      <c r="M28" s="68"/>
      <c r="N28" s="68"/>
    </row>
    <row r="29" spans="1:14" x14ac:dyDescent="0.2">
      <c r="A29" s="92"/>
      <c r="B29" s="86"/>
      <c r="C29" s="92"/>
      <c r="D29" s="86"/>
      <c r="E29" s="93"/>
      <c r="F29" s="86"/>
      <c r="G29" s="94"/>
      <c r="H29" s="86"/>
      <c r="I29" s="95">
        <f t="shared" si="1"/>
        <v>0</v>
      </c>
      <c r="J29" s="67"/>
      <c r="L29" s="68"/>
      <c r="M29" s="68"/>
      <c r="N29" s="68"/>
    </row>
    <row r="30" spans="1:14" x14ac:dyDescent="0.2">
      <c r="A30" s="92"/>
      <c r="B30" s="86"/>
      <c r="C30" s="92"/>
      <c r="D30" s="86"/>
      <c r="E30" s="93"/>
      <c r="F30" s="86"/>
      <c r="G30" s="94"/>
      <c r="H30" s="86"/>
      <c r="I30" s="95">
        <f t="shared" si="1"/>
        <v>0</v>
      </c>
      <c r="J30" s="67"/>
      <c r="L30" s="68"/>
      <c r="M30" s="68"/>
      <c r="N30" s="68"/>
    </row>
    <row r="31" spans="1:14" ht="5.25" customHeight="1" x14ac:dyDescent="0.2">
      <c r="A31" s="86"/>
      <c r="B31" s="86"/>
      <c r="C31" s="86"/>
      <c r="D31" s="86"/>
      <c r="E31" s="87"/>
      <c r="F31" s="86"/>
      <c r="G31" s="88"/>
      <c r="H31" s="86"/>
      <c r="I31" s="95"/>
      <c r="J31" s="67"/>
      <c r="L31" s="68"/>
      <c r="M31" s="68"/>
      <c r="N31" s="68"/>
    </row>
    <row r="32" spans="1:14" x14ac:dyDescent="0.2">
      <c r="A32" s="90" t="s">
        <v>30</v>
      </c>
      <c r="B32" s="86"/>
      <c r="C32" s="86"/>
      <c r="D32" s="86"/>
      <c r="E32" s="87"/>
      <c r="F32" s="86"/>
      <c r="G32" s="88"/>
      <c r="H32" s="86"/>
      <c r="I32" s="96">
        <f>SUM(I33:I37)</f>
        <v>0</v>
      </c>
      <c r="J32" s="67"/>
      <c r="L32" s="68"/>
      <c r="M32" s="68"/>
      <c r="N32" s="68"/>
    </row>
    <row r="33" spans="1:14" x14ac:dyDescent="0.2">
      <c r="A33" s="92"/>
      <c r="B33" s="86"/>
      <c r="C33" s="92"/>
      <c r="D33" s="86"/>
      <c r="E33" s="93"/>
      <c r="F33" s="86"/>
      <c r="G33" s="94"/>
      <c r="H33" s="86"/>
      <c r="I33" s="95">
        <f>C33*G33</f>
        <v>0</v>
      </c>
      <c r="J33" s="67"/>
      <c r="L33" s="68"/>
      <c r="M33" s="68"/>
      <c r="N33" s="68"/>
    </row>
    <row r="34" spans="1:14" x14ac:dyDescent="0.2">
      <c r="A34" s="92"/>
      <c r="B34" s="86"/>
      <c r="C34" s="92"/>
      <c r="D34" s="86"/>
      <c r="E34" s="93"/>
      <c r="F34" s="86"/>
      <c r="G34" s="94"/>
      <c r="H34" s="86"/>
      <c r="I34" s="95">
        <f>C34*G34</f>
        <v>0</v>
      </c>
      <c r="J34" s="67"/>
      <c r="L34" s="68"/>
      <c r="M34" s="68"/>
      <c r="N34" s="68"/>
    </row>
    <row r="35" spans="1:14" x14ac:dyDescent="0.2">
      <c r="A35" s="92"/>
      <c r="B35" s="86"/>
      <c r="C35" s="92"/>
      <c r="D35" s="86"/>
      <c r="E35" s="93"/>
      <c r="F35" s="86"/>
      <c r="G35" s="94"/>
      <c r="H35" s="86"/>
      <c r="I35" s="95">
        <f>C35*G35</f>
        <v>0</v>
      </c>
      <c r="J35" s="67"/>
      <c r="L35" s="68"/>
      <c r="M35" s="68"/>
      <c r="N35" s="68"/>
    </row>
    <row r="36" spans="1:14" x14ac:dyDescent="0.2">
      <c r="A36" s="92"/>
      <c r="B36" s="86"/>
      <c r="C36" s="92"/>
      <c r="D36" s="86"/>
      <c r="E36" s="93"/>
      <c r="F36" s="86"/>
      <c r="G36" s="94"/>
      <c r="H36" s="86"/>
      <c r="I36" s="95">
        <f>C36*G36</f>
        <v>0</v>
      </c>
      <c r="J36" s="67"/>
      <c r="L36" s="68"/>
      <c r="M36" s="68"/>
      <c r="N36" s="68"/>
    </row>
    <row r="37" spans="1:14" x14ac:dyDescent="0.2">
      <c r="A37" s="92"/>
      <c r="B37" s="86"/>
      <c r="C37" s="92"/>
      <c r="D37" s="86"/>
      <c r="E37" s="93"/>
      <c r="F37" s="86"/>
      <c r="G37" s="94"/>
      <c r="H37" s="86"/>
      <c r="I37" s="95">
        <f>C37*G37</f>
        <v>0</v>
      </c>
      <c r="J37" s="67"/>
      <c r="L37" s="68"/>
      <c r="M37" s="68"/>
      <c r="N37" s="68"/>
    </row>
    <row r="38" spans="1:14" ht="3" customHeight="1" x14ac:dyDescent="0.2">
      <c r="A38" s="98"/>
      <c r="B38" s="99"/>
      <c r="C38" s="98"/>
      <c r="D38" s="99"/>
      <c r="E38" s="100"/>
      <c r="F38" s="99"/>
      <c r="G38" s="101"/>
      <c r="H38" s="86"/>
      <c r="I38" s="95"/>
      <c r="J38" s="67"/>
      <c r="L38" s="68"/>
      <c r="M38" s="68"/>
      <c r="N38" s="68"/>
    </row>
    <row r="39" spans="1:14" x14ac:dyDescent="0.2">
      <c r="A39" s="90" t="s">
        <v>98</v>
      </c>
      <c r="B39" s="86"/>
      <c r="C39" s="86"/>
      <c r="D39" s="86"/>
      <c r="E39" s="87"/>
      <c r="F39" s="86"/>
      <c r="G39" s="88"/>
      <c r="H39" s="86"/>
      <c r="I39" s="96">
        <f>SUM(I40:I43)</f>
        <v>0</v>
      </c>
      <c r="J39" s="67"/>
      <c r="L39" s="68"/>
      <c r="M39" s="68"/>
      <c r="N39" s="68"/>
    </row>
    <row r="40" spans="1:14" x14ac:dyDescent="0.2">
      <c r="A40" s="92"/>
      <c r="B40" s="86"/>
      <c r="C40" s="92"/>
      <c r="D40" s="86"/>
      <c r="E40" s="93"/>
      <c r="F40" s="86"/>
      <c r="G40" s="94"/>
      <c r="H40" s="86"/>
      <c r="I40" s="95">
        <f>C40*G40</f>
        <v>0</v>
      </c>
      <c r="J40" s="67"/>
      <c r="L40" s="68"/>
      <c r="M40" s="68"/>
      <c r="N40" s="68"/>
    </row>
    <row r="41" spans="1:14" x14ac:dyDescent="0.2">
      <c r="A41" s="92"/>
      <c r="B41" s="86"/>
      <c r="C41" s="92"/>
      <c r="D41" s="86"/>
      <c r="E41" s="93"/>
      <c r="F41" s="86"/>
      <c r="G41" s="94"/>
      <c r="H41" s="86"/>
      <c r="I41" s="95">
        <f>C41*G41</f>
        <v>0</v>
      </c>
      <c r="J41" s="67"/>
      <c r="L41" s="68"/>
      <c r="M41" s="68"/>
      <c r="N41" s="68"/>
    </row>
    <row r="42" spans="1:14" x14ac:dyDescent="0.2">
      <c r="A42" s="92"/>
      <c r="B42" s="86"/>
      <c r="C42" s="92"/>
      <c r="D42" s="86"/>
      <c r="E42" s="93"/>
      <c r="F42" s="86"/>
      <c r="G42" s="94"/>
      <c r="H42" s="86"/>
      <c r="I42" s="95">
        <f>C42*G42</f>
        <v>0</v>
      </c>
      <c r="J42" s="67"/>
      <c r="L42" s="68"/>
      <c r="M42" s="68"/>
      <c r="N42" s="68"/>
    </row>
    <row r="43" spans="1:14" x14ac:dyDescent="0.2">
      <c r="A43" s="92"/>
      <c r="B43" s="86"/>
      <c r="C43" s="92"/>
      <c r="D43" s="86"/>
      <c r="E43" s="93"/>
      <c r="F43" s="86"/>
      <c r="G43" s="94"/>
      <c r="H43" s="86"/>
      <c r="I43" s="95">
        <f>C43*G43</f>
        <v>0</v>
      </c>
      <c r="J43" s="67"/>
      <c r="L43" s="68"/>
      <c r="M43" s="68"/>
      <c r="N43" s="68"/>
    </row>
    <row r="44" spans="1:14" ht="5.25" customHeight="1" x14ac:dyDescent="0.2">
      <c r="A44" s="98"/>
      <c r="B44" s="99"/>
      <c r="C44" s="98"/>
      <c r="D44" s="99"/>
      <c r="E44" s="100"/>
      <c r="F44" s="99"/>
      <c r="G44" s="101"/>
      <c r="H44" s="86"/>
      <c r="I44" s="95"/>
      <c r="J44" s="67"/>
      <c r="L44" s="68"/>
      <c r="M44" s="68"/>
      <c r="N44" s="68"/>
    </row>
    <row r="45" spans="1:14" x14ac:dyDescent="0.2">
      <c r="A45" s="90" t="s">
        <v>99</v>
      </c>
      <c r="B45" s="86"/>
      <c r="C45" s="86"/>
      <c r="D45" s="86"/>
      <c r="E45" s="87"/>
      <c r="F45" s="86"/>
      <c r="G45" s="88"/>
      <c r="H45" s="86"/>
      <c r="I45" s="96">
        <f>SUM(I46:I48)</f>
        <v>0</v>
      </c>
      <c r="J45" s="67"/>
      <c r="L45" s="68"/>
      <c r="M45" s="68"/>
      <c r="N45" s="68"/>
    </row>
    <row r="46" spans="1:14" x14ac:dyDescent="0.2">
      <c r="A46" s="92"/>
      <c r="B46" s="86"/>
      <c r="C46" s="92"/>
      <c r="D46" s="86"/>
      <c r="E46" s="93"/>
      <c r="F46" s="86"/>
      <c r="G46" s="94"/>
      <c r="H46" s="86"/>
      <c r="I46" s="95">
        <f>C46*G46</f>
        <v>0</v>
      </c>
      <c r="J46" s="67"/>
      <c r="L46" s="68"/>
      <c r="M46" s="68"/>
      <c r="N46" s="68"/>
    </row>
    <row r="47" spans="1:14" x14ac:dyDescent="0.2">
      <c r="A47" s="92"/>
      <c r="B47" s="86"/>
      <c r="C47" s="92"/>
      <c r="D47" s="86"/>
      <c r="E47" s="93"/>
      <c r="F47" s="86"/>
      <c r="G47" s="94"/>
      <c r="H47" s="86"/>
      <c r="I47" s="95">
        <f>C47*G47</f>
        <v>0</v>
      </c>
      <c r="J47" s="67"/>
      <c r="L47" s="68"/>
      <c r="M47" s="68"/>
      <c r="N47" s="68"/>
    </row>
    <row r="48" spans="1:14" x14ac:dyDescent="0.2">
      <c r="A48" s="92"/>
      <c r="B48" s="86"/>
      <c r="C48" s="92"/>
      <c r="D48" s="86"/>
      <c r="E48" s="93"/>
      <c r="F48" s="86"/>
      <c r="G48" s="94"/>
      <c r="H48" s="86"/>
      <c r="I48" s="95">
        <f>C48*G48</f>
        <v>0</v>
      </c>
      <c r="J48" s="67"/>
      <c r="L48" s="68"/>
      <c r="M48" s="68"/>
      <c r="N48" s="68"/>
    </row>
    <row r="49" spans="1:14" ht="5.25" customHeight="1" x14ac:dyDescent="0.2">
      <c r="A49" s="98"/>
      <c r="B49" s="99"/>
      <c r="C49" s="98"/>
      <c r="D49" s="99"/>
      <c r="E49" s="100"/>
      <c r="F49" s="99"/>
      <c r="G49" s="101"/>
      <c r="H49" s="86"/>
      <c r="I49" s="95"/>
      <c r="J49" s="67"/>
      <c r="L49" s="68"/>
      <c r="M49" s="68"/>
      <c r="N49" s="68"/>
    </row>
    <row r="50" spans="1:14" x14ac:dyDescent="0.2">
      <c r="A50" s="90" t="s">
        <v>100</v>
      </c>
      <c r="B50" s="86"/>
      <c r="C50" s="86"/>
      <c r="D50" s="86"/>
      <c r="E50" s="87"/>
      <c r="F50" s="86"/>
      <c r="G50" s="88"/>
      <c r="H50" s="86"/>
      <c r="I50" s="96">
        <f>SUM(I51:I53)</f>
        <v>0</v>
      </c>
      <c r="J50" s="67"/>
      <c r="L50" s="68"/>
      <c r="M50" s="68"/>
      <c r="N50" s="68"/>
    </row>
    <row r="51" spans="1:14" x14ac:dyDescent="0.2">
      <c r="A51" s="92"/>
      <c r="B51" s="86"/>
      <c r="C51" s="92"/>
      <c r="D51" s="86"/>
      <c r="E51" s="93"/>
      <c r="F51" s="86"/>
      <c r="G51" s="94"/>
      <c r="H51" s="86"/>
      <c r="I51" s="95">
        <f>C51*G51</f>
        <v>0</v>
      </c>
      <c r="J51" s="67"/>
      <c r="L51" s="68"/>
      <c r="M51" s="68"/>
      <c r="N51" s="68"/>
    </row>
    <row r="52" spans="1:14" x14ac:dyDescent="0.2">
      <c r="A52" s="92"/>
      <c r="B52" s="86"/>
      <c r="C52" s="92"/>
      <c r="D52" s="86"/>
      <c r="E52" s="93"/>
      <c r="F52" s="86"/>
      <c r="G52" s="94"/>
      <c r="H52" s="86"/>
      <c r="I52" s="95">
        <f>C52*G52</f>
        <v>0</v>
      </c>
      <c r="J52" s="67"/>
      <c r="L52" s="68"/>
      <c r="M52" s="68"/>
      <c r="N52" s="68"/>
    </row>
    <row r="53" spans="1:14" ht="5.25" customHeight="1" x14ac:dyDescent="0.2">
      <c r="A53" s="86"/>
      <c r="B53" s="86"/>
      <c r="C53" s="86"/>
      <c r="D53" s="86"/>
      <c r="E53" s="87"/>
      <c r="F53" s="86"/>
      <c r="G53" s="88"/>
      <c r="H53" s="86"/>
      <c r="I53" s="95"/>
      <c r="J53" s="67"/>
      <c r="L53" s="68"/>
      <c r="M53" s="68"/>
      <c r="N53" s="68"/>
    </row>
    <row r="54" spans="1:14" x14ac:dyDescent="0.2">
      <c r="A54" s="90" t="s">
        <v>14</v>
      </c>
      <c r="B54" s="86"/>
      <c r="C54" s="86"/>
      <c r="D54" s="86"/>
      <c r="E54" s="87"/>
      <c r="F54" s="86"/>
      <c r="G54" s="88"/>
      <c r="H54" s="86"/>
      <c r="I54" s="96">
        <f>SUM(I55:I57)</f>
        <v>0</v>
      </c>
      <c r="J54" s="67"/>
      <c r="L54" s="68"/>
      <c r="M54" s="68"/>
      <c r="N54" s="68"/>
    </row>
    <row r="55" spans="1:14" x14ac:dyDescent="0.2">
      <c r="A55" s="92"/>
      <c r="B55" s="86"/>
      <c r="C55" s="92"/>
      <c r="D55" s="86"/>
      <c r="E55" s="93"/>
      <c r="F55" s="86"/>
      <c r="G55" s="94"/>
      <c r="H55" s="86"/>
      <c r="I55" s="95">
        <f>C55*G55</f>
        <v>0</v>
      </c>
      <c r="J55" s="67"/>
      <c r="L55" s="68"/>
      <c r="M55" s="68"/>
      <c r="N55" s="68"/>
    </row>
    <row r="56" spans="1:14" x14ac:dyDescent="0.2">
      <c r="A56" s="92"/>
      <c r="B56" s="86"/>
      <c r="C56" s="92"/>
      <c r="D56" s="86"/>
      <c r="E56" s="93"/>
      <c r="F56" s="86"/>
      <c r="G56" s="94"/>
      <c r="H56" s="86"/>
      <c r="I56" s="95">
        <f>C56*G56</f>
        <v>0</v>
      </c>
      <c r="J56" s="67"/>
      <c r="L56" s="68"/>
      <c r="M56" s="68"/>
      <c r="N56" s="68"/>
    </row>
    <row r="57" spans="1:14" x14ac:dyDescent="0.2">
      <c r="A57" s="92"/>
      <c r="B57" s="86"/>
      <c r="C57" s="92"/>
      <c r="D57" s="86"/>
      <c r="E57" s="93"/>
      <c r="F57" s="86"/>
      <c r="G57" s="94"/>
      <c r="H57" s="86"/>
      <c r="I57" s="95">
        <f>C57*G57</f>
        <v>0</v>
      </c>
      <c r="J57" s="67"/>
      <c r="L57" s="68"/>
      <c r="M57" s="68"/>
      <c r="N57" s="68"/>
    </row>
    <row r="58" spans="1:14" ht="4.5" customHeight="1" x14ac:dyDescent="0.2">
      <c r="A58" s="99"/>
      <c r="B58" s="99"/>
      <c r="C58" s="99"/>
      <c r="D58" s="99"/>
      <c r="E58" s="102"/>
      <c r="F58" s="99"/>
      <c r="G58" s="103"/>
      <c r="H58" s="86"/>
      <c r="I58" s="95"/>
      <c r="J58" s="67"/>
      <c r="L58" s="68"/>
      <c r="M58" s="68"/>
      <c r="N58" s="68"/>
    </row>
    <row r="59" spans="1:14" x14ac:dyDescent="0.2">
      <c r="A59" s="104" t="s">
        <v>16</v>
      </c>
      <c r="B59" s="86"/>
      <c r="C59" s="86"/>
      <c r="D59" s="86"/>
      <c r="E59" s="87"/>
      <c r="F59" s="86"/>
      <c r="G59" s="86"/>
      <c r="H59" s="86"/>
      <c r="I59" s="105"/>
      <c r="J59" s="67"/>
      <c r="L59" s="68"/>
      <c r="M59" s="68"/>
      <c r="N59" s="68"/>
    </row>
    <row r="60" spans="1:14" ht="5.25" customHeight="1" x14ac:dyDescent="0.2">
      <c r="A60" s="86"/>
      <c r="B60" s="86"/>
      <c r="C60" s="86"/>
      <c r="D60" s="86"/>
      <c r="E60" s="87"/>
      <c r="F60" s="86"/>
      <c r="G60" s="86"/>
      <c r="H60" s="86"/>
      <c r="I60" s="95"/>
      <c r="J60" s="67"/>
      <c r="L60" s="68"/>
      <c r="M60" s="68"/>
      <c r="N60" s="68"/>
    </row>
    <row r="61" spans="1:14" x14ac:dyDescent="0.2">
      <c r="A61" s="90" t="s">
        <v>17</v>
      </c>
      <c r="B61" s="86"/>
      <c r="C61" s="86"/>
      <c r="D61" s="86"/>
      <c r="E61" s="87"/>
      <c r="F61" s="86"/>
      <c r="G61" s="86"/>
      <c r="H61" s="86"/>
      <c r="I61" s="95">
        <f>SUM(I11:I59)-(I11+I15+I24+I32+I39+I45+I50+I54)</f>
        <v>0</v>
      </c>
      <c r="J61" s="67"/>
      <c r="M61" s="68"/>
      <c r="N61" s="68"/>
    </row>
    <row r="62" spans="1:14" x14ac:dyDescent="0.2">
      <c r="A62" s="90" t="s">
        <v>18</v>
      </c>
      <c r="B62" s="86"/>
      <c r="C62" s="86"/>
      <c r="D62" s="86"/>
      <c r="E62" s="87"/>
      <c r="F62" s="86"/>
      <c r="G62" s="86"/>
      <c r="H62" s="86"/>
      <c r="I62" s="95" t="e">
        <f>I61/C7</f>
        <v>#DIV/0!</v>
      </c>
      <c r="J62" s="67"/>
      <c r="M62" s="68"/>
      <c r="N62" s="68"/>
    </row>
    <row r="63" spans="1:14" ht="5.25" customHeight="1" x14ac:dyDescent="0.2">
      <c r="A63" s="86"/>
      <c r="B63" s="86"/>
      <c r="C63" s="86"/>
      <c r="D63" s="86"/>
      <c r="E63" s="87"/>
      <c r="F63" s="86"/>
      <c r="G63" s="86"/>
      <c r="H63" s="86"/>
      <c r="I63" s="95"/>
      <c r="J63" s="67"/>
      <c r="L63" s="68"/>
      <c r="M63" s="68"/>
      <c r="N63" s="68"/>
    </row>
    <row r="64" spans="1:14" x14ac:dyDescent="0.2">
      <c r="A64" s="106" t="s">
        <v>19</v>
      </c>
      <c r="B64" s="106"/>
      <c r="C64" s="106"/>
      <c r="D64" s="106"/>
      <c r="E64" s="107"/>
      <c r="F64" s="106"/>
      <c r="G64" s="106"/>
      <c r="H64" s="106"/>
      <c r="I64" s="108">
        <f>I7-I61</f>
        <v>0</v>
      </c>
      <c r="J64" s="67"/>
      <c r="L64" s="68"/>
      <c r="M64" s="68"/>
      <c r="N64" s="68"/>
    </row>
    <row r="65" spans="1:14" ht="5.25" customHeight="1" x14ac:dyDescent="0.2">
      <c r="A65" s="86"/>
      <c r="B65" s="86"/>
      <c r="C65" s="86"/>
      <c r="D65" s="86"/>
      <c r="E65" s="87"/>
      <c r="F65" s="86"/>
      <c r="G65" s="86"/>
      <c r="H65" s="86"/>
      <c r="I65" s="95"/>
      <c r="J65" s="67"/>
      <c r="L65" s="68"/>
      <c r="M65" s="68"/>
      <c r="N65" s="68"/>
    </row>
    <row r="66" spans="1:14" x14ac:dyDescent="0.2">
      <c r="A66" s="74" t="s">
        <v>20</v>
      </c>
      <c r="B66" s="86"/>
      <c r="C66" s="86"/>
      <c r="D66" s="86"/>
      <c r="E66" s="87"/>
      <c r="F66" s="86"/>
      <c r="G66" s="86"/>
      <c r="H66" s="86"/>
      <c r="I66" s="95"/>
      <c r="J66" s="67"/>
      <c r="L66" s="68"/>
      <c r="M66" s="68"/>
      <c r="N66" s="68"/>
    </row>
    <row r="67" spans="1:14" ht="14.1" customHeight="1" x14ac:dyDescent="0.2">
      <c r="A67" s="164"/>
      <c r="B67" s="164"/>
      <c r="C67" s="164"/>
      <c r="D67" s="165"/>
      <c r="E67" s="165"/>
      <c r="F67" s="165"/>
      <c r="G67" s="165"/>
      <c r="H67" s="165"/>
      <c r="I67" s="105"/>
      <c r="J67" s="67"/>
      <c r="L67" s="68"/>
      <c r="M67" s="68"/>
      <c r="N67" s="68"/>
    </row>
    <row r="68" spans="1:14" ht="14.1" customHeight="1" x14ac:dyDescent="0.2">
      <c r="A68" s="166"/>
      <c r="B68" s="166"/>
      <c r="C68" s="166"/>
      <c r="D68" s="165"/>
      <c r="E68" s="165"/>
      <c r="F68" s="165"/>
      <c r="G68" s="165"/>
      <c r="H68" s="165"/>
      <c r="I68" s="110"/>
      <c r="J68" s="67"/>
      <c r="L68" s="68"/>
      <c r="M68" s="68"/>
      <c r="N68" s="68"/>
    </row>
    <row r="69" spans="1:14" ht="14.1" customHeight="1" x14ac:dyDescent="0.2">
      <c r="A69" s="166"/>
      <c r="B69" s="166"/>
      <c r="C69" s="166"/>
      <c r="D69" s="165"/>
      <c r="E69" s="165"/>
      <c r="F69" s="165"/>
      <c r="G69" s="165"/>
      <c r="H69" s="165"/>
      <c r="I69" s="105"/>
      <c r="J69" s="67"/>
      <c r="L69" s="68"/>
      <c r="M69" s="68"/>
      <c r="N69" s="68"/>
    </row>
    <row r="70" spans="1:14" ht="14.1" customHeight="1" x14ac:dyDescent="0.2">
      <c r="A70" s="164"/>
      <c r="B70" s="164"/>
      <c r="C70" s="164"/>
      <c r="D70" s="165"/>
      <c r="E70" s="165"/>
      <c r="F70" s="165"/>
      <c r="G70" s="165"/>
      <c r="H70" s="165"/>
      <c r="I70" s="109"/>
      <c r="J70" s="67"/>
      <c r="L70" s="68"/>
      <c r="M70" s="68"/>
      <c r="N70" s="68"/>
    </row>
    <row r="71" spans="1:14" ht="14.1" customHeight="1" x14ac:dyDescent="0.2">
      <c r="A71" s="164"/>
      <c r="B71" s="164"/>
      <c r="C71" s="164"/>
      <c r="D71" s="165"/>
      <c r="E71" s="165"/>
      <c r="F71" s="165"/>
      <c r="G71" s="165"/>
      <c r="H71" s="165"/>
      <c r="I71" s="105"/>
      <c r="J71" s="67"/>
      <c r="L71" s="68"/>
      <c r="M71" s="68"/>
      <c r="N71" s="68"/>
    </row>
    <row r="72" spans="1:14" ht="14.1" customHeight="1" x14ac:dyDescent="0.2">
      <c r="A72" s="164"/>
      <c r="B72" s="164"/>
      <c r="C72" s="164"/>
      <c r="D72" s="165"/>
      <c r="E72" s="165"/>
      <c r="F72" s="165"/>
      <c r="G72" s="165"/>
      <c r="H72" s="165"/>
      <c r="I72" s="105"/>
      <c r="J72" s="67"/>
      <c r="L72" s="68"/>
      <c r="M72" s="68"/>
      <c r="N72" s="68"/>
    </row>
    <row r="73" spans="1:14" ht="14.1" customHeight="1" x14ac:dyDescent="0.2">
      <c r="A73" s="164"/>
      <c r="B73" s="164"/>
      <c r="C73" s="164"/>
      <c r="D73" s="165"/>
      <c r="E73" s="165"/>
      <c r="F73" s="165"/>
      <c r="G73" s="165"/>
      <c r="H73" s="165"/>
      <c r="I73" s="105"/>
      <c r="J73" s="67"/>
      <c r="L73" s="68"/>
      <c r="M73" s="68"/>
      <c r="N73" s="68"/>
    </row>
    <row r="74" spans="1:14" ht="14.1" customHeight="1" x14ac:dyDescent="0.2">
      <c r="A74" s="164"/>
      <c r="B74" s="164"/>
      <c r="C74" s="164"/>
      <c r="D74" s="165"/>
      <c r="E74" s="165"/>
      <c r="F74" s="165"/>
      <c r="G74" s="165"/>
      <c r="H74" s="165"/>
      <c r="I74" s="111"/>
      <c r="J74" s="67"/>
      <c r="L74" s="68"/>
      <c r="M74" s="68"/>
      <c r="N74" s="68"/>
    </row>
    <row r="75" spans="1:14" ht="5.25" customHeight="1" x14ac:dyDescent="0.2">
      <c r="A75" s="86"/>
      <c r="B75" s="86"/>
      <c r="C75" s="86"/>
      <c r="D75" s="86"/>
      <c r="E75" s="87"/>
      <c r="F75" s="86"/>
      <c r="G75" s="86"/>
      <c r="H75" s="86"/>
      <c r="I75" s="95"/>
      <c r="J75" s="67"/>
      <c r="L75" s="68"/>
      <c r="M75" s="68"/>
      <c r="N75" s="68"/>
    </row>
    <row r="76" spans="1:14" x14ac:dyDescent="0.2">
      <c r="A76" s="90" t="s">
        <v>22</v>
      </c>
      <c r="B76" s="86"/>
      <c r="C76" s="86"/>
      <c r="D76" s="86"/>
      <c r="E76" s="87"/>
      <c r="F76" s="86"/>
      <c r="G76" s="86"/>
      <c r="H76" s="86"/>
      <c r="I76" s="95">
        <f>SUM(I66:I74)</f>
        <v>0</v>
      </c>
      <c r="J76" s="67"/>
      <c r="L76" s="68"/>
      <c r="M76" s="68"/>
      <c r="N76" s="68"/>
    </row>
    <row r="77" spans="1:14" x14ac:dyDescent="0.2">
      <c r="A77" s="90" t="s">
        <v>23</v>
      </c>
      <c r="B77" s="86"/>
      <c r="C77" s="86"/>
      <c r="D77" s="86"/>
      <c r="E77" s="87"/>
      <c r="F77" s="86"/>
      <c r="G77" s="86"/>
      <c r="H77" s="86"/>
      <c r="I77" s="95" t="e">
        <f>I76/C7</f>
        <v>#DIV/0!</v>
      </c>
      <c r="J77" s="67"/>
      <c r="L77" s="68"/>
      <c r="M77" s="68"/>
      <c r="N77" s="68"/>
    </row>
    <row r="78" spans="1:14" x14ac:dyDescent="0.2">
      <c r="A78" s="86"/>
      <c r="B78" s="86"/>
      <c r="C78" s="86"/>
      <c r="D78" s="86"/>
      <c r="E78" s="87"/>
      <c r="F78" s="86"/>
      <c r="G78" s="86"/>
      <c r="H78" s="86"/>
      <c r="I78" s="95"/>
      <c r="J78" s="67"/>
      <c r="L78" s="68"/>
      <c r="M78" s="68"/>
      <c r="N78" s="68"/>
    </row>
    <row r="79" spans="1:14" x14ac:dyDescent="0.2">
      <c r="A79" s="90" t="s">
        <v>24</v>
      </c>
      <c r="B79" s="86"/>
      <c r="C79" s="86"/>
      <c r="D79" s="86"/>
      <c r="E79" s="87"/>
      <c r="F79" s="86"/>
      <c r="G79" s="86"/>
      <c r="H79" s="86"/>
      <c r="I79" s="95">
        <f>I61+I76</f>
        <v>0</v>
      </c>
      <c r="J79" s="67"/>
      <c r="L79" s="68"/>
      <c r="M79" s="68"/>
      <c r="N79" s="68"/>
    </row>
    <row r="80" spans="1:14" x14ac:dyDescent="0.2">
      <c r="A80" s="90" t="s">
        <v>25</v>
      </c>
      <c r="B80" s="86"/>
      <c r="C80" s="86"/>
      <c r="D80" s="86"/>
      <c r="E80" s="87"/>
      <c r="F80" s="86"/>
      <c r="G80" s="86"/>
      <c r="H80" s="86"/>
      <c r="I80" s="95" t="e">
        <f>I79/C7</f>
        <v>#DIV/0!</v>
      </c>
      <c r="J80" s="67"/>
      <c r="L80" s="68"/>
      <c r="M80" s="68"/>
      <c r="N80" s="68"/>
    </row>
    <row r="81" spans="1:14" x14ac:dyDescent="0.2">
      <c r="A81" s="86"/>
      <c r="B81" s="86"/>
      <c r="C81" s="86"/>
      <c r="D81" s="86"/>
      <c r="E81" s="87"/>
      <c r="F81" s="86"/>
      <c r="G81" s="86"/>
      <c r="H81" s="86"/>
      <c r="I81" s="95"/>
      <c r="J81" s="67"/>
      <c r="L81" s="68"/>
      <c r="M81" s="68"/>
      <c r="N81" s="68"/>
    </row>
    <row r="82" spans="1:14" x14ac:dyDescent="0.2">
      <c r="A82" s="86" t="s">
        <v>26</v>
      </c>
      <c r="B82" s="86"/>
      <c r="C82" s="86"/>
      <c r="D82" s="86"/>
      <c r="E82" s="87"/>
      <c r="F82" s="86"/>
      <c r="G82" s="86"/>
      <c r="H82" s="86"/>
      <c r="I82" s="95">
        <f>I7-I79</f>
        <v>0</v>
      </c>
      <c r="J82" s="67"/>
      <c r="L82" s="68"/>
      <c r="M82" s="68"/>
      <c r="N82" s="68"/>
    </row>
    <row r="83" spans="1:14" x14ac:dyDescent="0.2">
      <c r="A83" s="106"/>
      <c r="B83" s="106"/>
      <c r="C83" s="106"/>
      <c r="D83" s="106"/>
      <c r="E83" s="107"/>
      <c r="F83" s="106"/>
      <c r="G83" s="106"/>
      <c r="H83" s="106"/>
      <c r="I83" s="112"/>
      <c r="J83" s="73"/>
      <c r="L83" s="68"/>
      <c r="M83" s="68"/>
      <c r="N83" s="68"/>
    </row>
    <row r="84" spans="1:14" x14ac:dyDescent="0.2">
      <c r="A84" s="113" t="s">
        <v>50</v>
      </c>
      <c r="B84" s="113"/>
      <c r="C84" s="113"/>
      <c r="D84" s="113"/>
      <c r="E84" s="114"/>
      <c r="F84" s="113"/>
      <c r="G84" s="113"/>
      <c r="H84" s="113"/>
      <c r="I84" s="113"/>
      <c r="J84" s="113"/>
      <c r="L84" s="68"/>
      <c r="M84" s="68"/>
      <c r="N84" s="68"/>
    </row>
    <row r="85" spans="1:14" s="116" customFormat="1" x14ac:dyDescent="0.2">
      <c r="A85" s="171"/>
      <c r="B85" s="171"/>
      <c r="C85" s="171"/>
      <c r="D85" s="171"/>
      <c r="E85" s="171"/>
      <c r="F85" s="171"/>
      <c r="G85" s="171"/>
      <c r="H85" s="171"/>
      <c r="I85" s="171"/>
      <c r="J85" s="115"/>
      <c r="L85" s="83"/>
      <c r="M85" s="83"/>
      <c r="N85" s="83"/>
    </row>
    <row r="86" spans="1:14" s="116" customFormat="1" x14ac:dyDescent="0.2">
      <c r="A86" s="172"/>
      <c r="B86" s="172"/>
      <c r="C86" s="172"/>
      <c r="D86" s="172"/>
      <c r="E86" s="172"/>
      <c r="F86" s="172"/>
      <c r="G86" s="172"/>
      <c r="H86" s="172"/>
      <c r="I86" s="172"/>
      <c r="J86" s="115"/>
      <c r="L86" s="83"/>
      <c r="M86" s="83"/>
      <c r="N86" s="83"/>
    </row>
    <row r="87" spans="1:14" s="116" customFormat="1" x14ac:dyDescent="0.2">
      <c r="A87" s="170"/>
      <c r="B87" s="170"/>
      <c r="C87" s="170"/>
      <c r="D87" s="170"/>
      <c r="E87" s="170"/>
      <c r="F87" s="170"/>
      <c r="G87" s="170"/>
      <c r="H87" s="170"/>
      <c r="I87" s="170"/>
      <c r="J87" s="115"/>
      <c r="L87" s="83"/>
      <c r="M87" s="83"/>
      <c r="N87" s="83"/>
    </row>
    <row r="88" spans="1:14" s="116" customFormat="1" x14ac:dyDescent="0.2">
      <c r="A88" s="170"/>
      <c r="B88" s="170"/>
      <c r="C88" s="170"/>
      <c r="D88" s="170"/>
      <c r="E88" s="170"/>
      <c r="F88" s="170"/>
      <c r="G88" s="170"/>
      <c r="H88" s="170"/>
      <c r="I88" s="170"/>
      <c r="J88" s="115"/>
      <c r="L88" s="83"/>
      <c r="M88" s="83"/>
      <c r="N88" s="83"/>
    </row>
    <row r="89" spans="1:14" s="116" customFormat="1" x14ac:dyDescent="0.2">
      <c r="A89" s="170"/>
      <c r="B89" s="170"/>
      <c r="C89" s="170"/>
      <c r="D89" s="170"/>
      <c r="E89" s="170"/>
      <c r="F89" s="170"/>
      <c r="G89" s="170"/>
      <c r="H89" s="170"/>
      <c r="I89" s="170"/>
      <c r="J89" s="115"/>
      <c r="L89" s="83"/>
      <c r="M89" s="83"/>
      <c r="N89" s="83"/>
    </row>
    <row r="90" spans="1:14" x14ac:dyDescent="0.2">
      <c r="A90" s="75"/>
      <c r="B90" s="75"/>
      <c r="C90" s="75"/>
      <c r="D90" s="75"/>
      <c r="E90" s="76"/>
      <c r="F90" s="75"/>
      <c r="G90" s="75"/>
      <c r="H90" s="75"/>
      <c r="I90" s="75"/>
      <c r="J90" s="75"/>
      <c r="L90" s="68"/>
      <c r="M90" s="68"/>
      <c r="N90" s="68"/>
    </row>
    <row r="91" spans="1:14" x14ac:dyDescent="0.2">
      <c r="A91" s="117" t="s">
        <v>35</v>
      </c>
      <c r="B91" s="75"/>
      <c r="C91" s="118" t="s">
        <v>39</v>
      </c>
      <c r="D91" s="75"/>
      <c r="E91" s="76" t="s">
        <v>37</v>
      </c>
      <c r="F91" s="75"/>
      <c r="G91" s="118" t="s">
        <v>38</v>
      </c>
      <c r="H91" s="119"/>
      <c r="I91" s="119"/>
      <c r="J91" s="75"/>
      <c r="L91" s="68"/>
      <c r="M91" s="68"/>
      <c r="N91" s="68"/>
    </row>
    <row r="92" spans="1:14" x14ac:dyDescent="0.2">
      <c r="A92" s="75"/>
      <c r="B92" s="75"/>
      <c r="C92" s="120">
        <v>0.1</v>
      </c>
      <c r="D92" s="75"/>
      <c r="E92" s="76"/>
      <c r="F92" s="75"/>
      <c r="G92" s="120">
        <v>0.1</v>
      </c>
      <c r="H92" s="119"/>
      <c r="I92" s="119"/>
      <c r="J92" s="75"/>
      <c r="L92" s="68"/>
      <c r="M92" s="68"/>
      <c r="N92" s="68"/>
    </row>
    <row r="93" spans="1:14" x14ac:dyDescent="0.2">
      <c r="A93" s="75"/>
      <c r="B93" s="75"/>
      <c r="C93" s="121"/>
      <c r="D93" s="71"/>
      <c r="E93" s="70" t="s">
        <v>36</v>
      </c>
      <c r="F93" s="71"/>
      <c r="G93" s="121"/>
      <c r="H93" s="119"/>
      <c r="I93" s="119"/>
      <c r="J93" s="75"/>
      <c r="L93" s="68"/>
      <c r="M93" s="68"/>
      <c r="N93" s="68"/>
    </row>
    <row r="94" spans="1:14" x14ac:dyDescent="0.2">
      <c r="A94" s="122" t="s">
        <v>34</v>
      </c>
      <c r="B94" s="75"/>
      <c r="C94" s="123">
        <f>E94*(1-C92)</f>
        <v>0</v>
      </c>
      <c r="D94" s="124"/>
      <c r="E94" s="125">
        <f>C7</f>
        <v>0</v>
      </c>
      <c r="F94" s="124"/>
      <c r="G94" s="126">
        <f>E94*(1+G92)</f>
        <v>0</v>
      </c>
      <c r="H94" s="119"/>
      <c r="I94" s="119"/>
      <c r="J94" s="75"/>
      <c r="L94" s="68"/>
      <c r="M94" s="68"/>
      <c r="N94" s="68"/>
    </row>
    <row r="95" spans="1:14" ht="4.5" customHeight="1" x14ac:dyDescent="0.2">
      <c r="A95" s="75"/>
      <c r="B95" s="75"/>
      <c r="C95" s="75"/>
      <c r="D95" s="75"/>
      <c r="E95" s="76"/>
      <c r="F95" s="75"/>
      <c r="G95" s="75"/>
      <c r="H95" s="119"/>
      <c r="I95" s="119"/>
      <c r="J95" s="75"/>
      <c r="L95" s="68"/>
      <c r="M95" s="68"/>
      <c r="N95" s="68"/>
    </row>
    <row r="96" spans="1:14" x14ac:dyDescent="0.2">
      <c r="A96" s="75" t="s">
        <v>40</v>
      </c>
      <c r="B96" s="75"/>
      <c r="C96" s="127" t="e">
        <f>$I$61/C94</f>
        <v>#DIV/0!</v>
      </c>
      <c r="D96" s="75"/>
      <c r="E96" s="127" t="e">
        <f>$I$61/E94</f>
        <v>#DIV/0!</v>
      </c>
      <c r="F96" s="75"/>
      <c r="G96" s="127" t="e">
        <f>$I$61/G94</f>
        <v>#DIV/0!</v>
      </c>
      <c r="H96" s="119"/>
      <c r="I96" s="119"/>
      <c r="J96" s="75"/>
      <c r="L96" s="68"/>
      <c r="M96" s="68"/>
      <c r="N96" s="68"/>
    </row>
    <row r="97" spans="1:14" ht="4.5" customHeight="1" x14ac:dyDescent="0.2">
      <c r="A97" s="75"/>
      <c r="B97" s="75"/>
      <c r="C97" s="75"/>
      <c r="D97" s="75"/>
      <c r="E97" s="76"/>
      <c r="F97" s="75"/>
      <c r="G97" s="75"/>
      <c r="H97" s="119"/>
      <c r="I97" s="119"/>
      <c r="J97" s="75"/>
      <c r="L97" s="68"/>
      <c r="M97" s="68"/>
      <c r="N97" s="68"/>
    </row>
    <row r="98" spans="1:14" x14ac:dyDescent="0.2">
      <c r="A98" s="75" t="s">
        <v>41</v>
      </c>
      <c r="B98" s="75"/>
      <c r="C98" s="127" t="e">
        <f>$I$76/C94</f>
        <v>#DIV/0!</v>
      </c>
      <c r="D98" s="75"/>
      <c r="E98" s="127" t="e">
        <f>$I$76/E94</f>
        <v>#DIV/0!</v>
      </c>
      <c r="F98" s="75"/>
      <c r="G98" s="127" t="e">
        <f>$I$76/G94</f>
        <v>#DIV/0!</v>
      </c>
      <c r="H98" s="119"/>
      <c r="I98" s="119"/>
      <c r="J98" s="75"/>
      <c r="L98" s="68"/>
      <c r="M98" s="68"/>
      <c r="N98" s="68"/>
    </row>
    <row r="99" spans="1:14" ht="3.75" customHeight="1" x14ac:dyDescent="0.2">
      <c r="A99" s="75"/>
      <c r="B99" s="75"/>
      <c r="C99" s="75"/>
      <c r="D99" s="75"/>
      <c r="E99" s="76"/>
      <c r="F99" s="75"/>
      <c r="G99" s="75"/>
      <c r="H99" s="119"/>
      <c r="I99" s="119"/>
      <c r="J99" s="75"/>
      <c r="L99" s="68"/>
      <c r="M99" s="68"/>
      <c r="N99" s="68"/>
    </row>
    <row r="100" spans="1:14" x14ac:dyDescent="0.2">
      <c r="A100" s="75" t="s">
        <v>42</v>
      </c>
      <c r="B100" s="75"/>
      <c r="C100" s="127" t="e">
        <f>$I$79/C94</f>
        <v>#DIV/0!</v>
      </c>
      <c r="D100" s="75"/>
      <c r="E100" s="127" t="e">
        <f>$I$79/E94</f>
        <v>#DIV/0!</v>
      </c>
      <c r="F100" s="75"/>
      <c r="G100" s="127" t="e">
        <f>$I$79/G94</f>
        <v>#DIV/0!</v>
      </c>
      <c r="H100" s="119"/>
      <c r="I100" s="119"/>
      <c r="J100" s="75"/>
      <c r="L100" s="68"/>
      <c r="M100" s="68"/>
      <c r="N100" s="68"/>
    </row>
    <row r="101" spans="1:14" ht="5.25" customHeight="1" x14ac:dyDescent="0.2">
      <c r="A101" s="113"/>
      <c r="B101" s="113"/>
      <c r="C101" s="113"/>
      <c r="D101" s="113"/>
      <c r="E101" s="114"/>
      <c r="F101" s="113"/>
      <c r="G101" s="113"/>
      <c r="H101" s="128"/>
      <c r="I101" s="128"/>
      <c r="J101" s="75"/>
      <c r="L101" s="68"/>
      <c r="M101" s="68"/>
      <c r="N101" s="68"/>
    </row>
    <row r="102" spans="1:14" x14ac:dyDescent="0.2">
      <c r="A102" s="75"/>
      <c r="B102" s="75"/>
      <c r="C102" s="75"/>
      <c r="D102" s="75"/>
      <c r="E102" s="76"/>
      <c r="F102" s="75"/>
      <c r="G102" s="75"/>
      <c r="H102" s="119"/>
      <c r="I102" s="119"/>
      <c r="J102" s="75"/>
      <c r="L102" s="68"/>
      <c r="M102" s="68"/>
      <c r="N102" s="68"/>
    </row>
    <row r="103" spans="1:14" x14ac:dyDescent="0.2">
      <c r="A103" s="75"/>
      <c r="B103" s="75"/>
      <c r="C103" s="71"/>
      <c r="D103" s="71"/>
      <c r="E103" s="72" t="s">
        <v>34</v>
      </c>
      <c r="F103" s="71"/>
      <c r="G103" s="71"/>
      <c r="H103" s="119"/>
      <c r="I103" s="119"/>
      <c r="J103" s="75"/>
      <c r="L103" s="68"/>
      <c r="M103" s="68"/>
      <c r="N103" s="68"/>
    </row>
    <row r="104" spans="1:14" x14ac:dyDescent="0.2">
      <c r="A104" s="122" t="s">
        <v>36</v>
      </c>
      <c r="B104" s="75"/>
      <c r="C104" s="129">
        <f>E104*(1-C92)</f>
        <v>0</v>
      </c>
      <c r="D104" s="124"/>
      <c r="E104" s="130">
        <f>G7</f>
        <v>0</v>
      </c>
      <c r="F104" s="124"/>
      <c r="G104" s="129">
        <f>E104*(1+G92)</f>
        <v>0</v>
      </c>
      <c r="H104" s="119"/>
      <c r="I104" s="119"/>
      <c r="J104" s="75"/>
      <c r="L104" s="68"/>
      <c r="M104" s="68"/>
      <c r="N104" s="68"/>
    </row>
    <row r="105" spans="1:14" ht="4.5" customHeight="1" x14ac:dyDescent="0.2">
      <c r="A105" s="75"/>
      <c r="B105" s="75"/>
      <c r="C105" s="75"/>
      <c r="D105" s="75"/>
      <c r="E105" s="76"/>
      <c r="F105" s="75"/>
      <c r="G105" s="75"/>
      <c r="H105" s="119"/>
      <c r="I105" s="119"/>
      <c r="J105" s="75"/>
      <c r="L105" s="68"/>
      <c r="M105" s="68"/>
      <c r="N105" s="68"/>
    </row>
    <row r="106" spans="1:14" x14ac:dyDescent="0.2">
      <c r="A106" s="75" t="s">
        <v>40</v>
      </c>
      <c r="B106" s="75"/>
      <c r="C106" s="131" t="e">
        <f>$I$61/C104</f>
        <v>#DIV/0!</v>
      </c>
      <c r="D106" s="75"/>
      <c r="E106" s="131" t="e">
        <f>$I$61/E104</f>
        <v>#DIV/0!</v>
      </c>
      <c r="F106" s="75"/>
      <c r="G106" s="131" t="e">
        <f>$I$61/G104</f>
        <v>#DIV/0!</v>
      </c>
      <c r="H106" s="119"/>
      <c r="I106" s="119"/>
      <c r="J106" s="75"/>
      <c r="L106" s="68"/>
      <c r="M106" s="68"/>
      <c r="N106" s="68"/>
    </row>
    <row r="107" spans="1:14" ht="3" customHeight="1" x14ac:dyDescent="0.2">
      <c r="A107" s="75"/>
      <c r="B107" s="75"/>
      <c r="C107" s="75"/>
      <c r="D107" s="75"/>
      <c r="E107" s="76"/>
      <c r="F107" s="75"/>
      <c r="G107" s="75"/>
      <c r="H107" s="119"/>
      <c r="I107" s="119"/>
      <c r="J107" s="75"/>
      <c r="L107" s="68"/>
      <c r="M107" s="68"/>
      <c r="N107" s="68"/>
    </row>
    <row r="108" spans="1:14" x14ac:dyDescent="0.2">
      <c r="A108" s="75" t="s">
        <v>41</v>
      </c>
      <c r="B108" s="75"/>
      <c r="C108" s="131" t="e">
        <f>$I$76/C104</f>
        <v>#DIV/0!</v>
      </c>
      <c r="D108" s="75"/>
      <c r="E108" s="131" t="e">
        <f>$I$76/E104</f>
        <v>#DIV/0!</v>
      </c>
      <c r="F108" s="75"/>
      <c r="G108" s="131" t="e">
        <f>$I$76/G104</f>
        <v>#DIV/0!</v>
      </c>
      <c r="H108" s="119"/>
      <c r="I108" s="119"/>
      <c r="J108" s="75"/>
      <c r="L108" s="68"/>
      <c r="M108" s="68"/>
      <c r="N108" s="68"/>
    </row>
    <row r="109" spans="1:14" ht="3.75" customHeight="1" x14ac:dyDescent="0.2">
      <c r="A109" s="75"/>
      <c r="B109" s="75"/>
      <c r="C109" s="75"/>
      <c r="D109" s="75"/>
      <c r="E109" s="76"/>
      <c r="F109" s="75"/>
      <c r="G109" s="75"/>
      <c r="H109" s="119"/>
      <c r="I109" s="119"/>
      <c r="J109" s="75"/>
      <c r="L109" s="68"/>
      <c r="M109" s="68"/>
      <c r="N109" s="68"/>
    </row>
    <row r="110" spans="1:14" x14ac:dyDescent="0.2">
      <c r="A110" s="75" t="s">
        <v>42</v>
      </c>
      <c r="B110" s="75"/>
      <c r="C110" s="131" t="e">
        <f>$I$79/C104</f>
        <v>#DIV/0!</v>
      </c>
      <c r="D110" s="75"/>
      <c r="E110" s="131" t="e">
        <f>$I$79/E104</f>
        <v>#DIV/0!</v>
      </c>
      <c r="F110" s="75"/>
      <c r="G110" s="131" t="e">
        <f>$I$79/G104</f>
        <v>#DIV/0!</v>
      </c>
      <c r="H110" s="119"/>
      <c r="I110" s="119"/>
      <c r="J110" s="75"/>
      <c r="L110" s="68"/>
      <c r="M110" s="68"/>
      <c r="N110" s="68"/>
    </row>
    <row r="111" spans="1:14" ht="5.25" customHeight="1" x14ac:dyDescent="0.2">
      <c r="A111" s="75"/>
      <c r="B111" s="75"/>
      <c r="C111" s="75"/>
      <c r="D111" s="75"/>
      <c r="E111" s="76"/>
      <c r="F111" s="75"/>
      <c r="G111" s="75"/>
      <c r="H111" s="119"/>
      <c r="I111" s="119"/>
      <c r="J111" s="75"/>
      <c r="L111" s="68"/>
      <c r="M111" s="68"/>
      <c r="N111" s="68"/>
    </row>
    <row r="112" spans="1:14" x14ac:dyDescent="0.2">
      <c r="A112" s="71"/>
      <c r="B112" s="71"/>
      <c r="C112" s="71"/>
      <c r="D112" s="71"/>
      <c r="E112" s="72"/>
      <c r="F112" s="71"/>
      <c r="G112" s="71"/>
      <c r="H112" s="132"/>
      <c r="I112" s="132"/>
      <c r="J112" s="75"/>
      <c r="L112" s="68"/>
      <c r="M112" s="68"/>
      <c r="N112" s="68"/>
    </row>
    <row r="113" spans="1:14" x14ac:dyDescent="0.2">
      <c r="A113" s="75"/>
      <c r="B113" s="75"/>
      <c r="C113" s="75"/>
      <c r="D113" s="75"/>
      <c r="E113" s="76"/>
      <c r="F113" s="75"/>
      <c r="G113" s="75"/>
      <c r="H113" s="75"/>
      <c r="I113" s="75"/>
      <c r="J113" s="75"/>
      <c r="L113" s="68"/>
      <c r="M113" s="68"/>
      <c r="N113" s="68"/>
    </row>
    <row r="114" spans="1:14" x14ac:dyDescent="0.2">
      <c r="A114" s="133" t="s">
        <v>45</v>
      </c>
      <c r="B114" s="75"/>
      <c r="C114" s="167"/>
      <c r="D114" s="167"/>
      <c r="E114" s="167"/>
      <c r="F114" s="134"/>
      <c r="G114" s="134"/>
      <c r="H114" s="75"/>
      <c r="I114" s="75"/>
      <c r="J114" s="75"/>
      <c r="L114" s="68"/>
      <c r="M114" s="68"/>
      <c r="N114" s="68"/>
    </row>
    <row r="115" spans="1:14" x14ac:dyDescent="0.2">
      <c r="A115" s="133" t="s">
        <v>43</v>
      </c>
      <c r="B115" s="75"/>
      <c r="C115" s="167"/>
      <c r="D115" s="167"/>
      <c r="E115" s="167"/>
      <c r="F115" s="167"/>
      <c r="G115" s="167"/>
      <c r="H115" s="75"/>
      <c r="I115" s="75"/>
      <c r="J115" s="75"/>
      <c r="L115" s="68"/>
      <c r="M115" s="68"/>
      <c r="N115" s="68"/>
    </row>
    <row r="116" spans="1:14" x14ac:dyDescent="0.2">
      <c r="A116" s="133" t="s">
        <v>44</v>
      </c>
      <c r="B116" s="75"/>
      <c r="C116" s="167"/>
      <c r="D116" s="167"/>
      <c r="E116" s="167"/>
      <c r="F116" s="167"/>
      <c r="G116" s="167"/>
      <c r="H116" s="75"/>
      <c r="I116" s="75"/>
      <c r="J116" s="75"/>
      <c r="L116" s="68"/>
      <c r="M116" s="68"/>
      <c r="N116" s="68"/>
    </row>
    <row r="117" spans="1:14" x14ac:dyDescent="0.2">
      <c r="A117" s="75"/>
      <c r="B117" s="75"/>
      <c r="C117" s="167"/>
      <c r="D117" s="167"/>
      <c r="E117" s="167"/>
      <c r="F117" s="167"/>
      <c r="G117" s="167"/>
      <c r="H117" s="75"/>
      <c r="I117" s="75"/>
      <c r="J117" s="75"/>
      <c r="L117" s="68"/>
      <c r="M117" s="68"/>
      <c r="N117" s="68"/>
    </row>
    <row r="118" spans="1:14" x14ac:dyDescent="0.2">
      <c r="A118" s="75"/>
      <c r="B118" s="75"/>
      <c r="C118" s="167"/>
      <c r="D118" s="167"/>
      <c r="E118" s="167"/>
      <c r="F118" s="167"/>
      <c r="G118" s="167"/>
      <c r="H118" s="75"/>
      <c r="I118" s="75"/>
      <c r="J118" s="75"/>
      <c r="L118" s="68"/>
      <c r="M118" s="68"/>
      <c r="N118" s="68"/>
    </row>
    <row r="119" spans="1:14" x14ac:dyDescent="0.2">
      <c r="A119" s="75"/>
      <c r="B119" s="75"/>
      <c r="C119" s="75"/>
      <c r="D119" s="75"/>
      <c r="E119" s="76"/>
      <c r="F119" s="75"/>
      <c r="G119" s="75"/>
      <c r="H119" s="75"/>
      <c r="I119" s="75"/>
      <c r="J119" s="75"/>
      <c r="L119" s="68"/>
      <c r="M119" s="68"/>
      <c r="N119" s="68"/>
    </row>
  </sheetData>
  <sheetProtection sheet="1" objects="1" scenarios="1"/>
  <mergeCells count="27">
    <mergeCell ref="C117:G117"/>
    <mergeCell ref="C118:G118"/>
    <mergeCell ref="A1:I1"/>
    <mergeCell ref="A87:I87"/>
    <mergeCell ref="A88:I88"/>
    <mergeCell ref="A89:I89"/>
    <mergeCell ref="C114:E114"/>
    <mergeCell ref="C115:G115"/>
    <mergeCell ref="C116:G116"/>
    <mergeCell ref="A73:C73"/>
    <mergeCell ref="D73:H73"/>
    <mergeCell ref="A74:C74"/>
    <mergeCell ref="D74:H74"/>
    <mergeCell ref="A85:I85"/>
    <mergeCell ref="A86:I86"/>
    <mergeCell ref="A70:C70"/>
    <mergeCell ref="D70:H70"/>
    <mergeCell ref="A71:C71"/>
    <mergeCell ref="D71:H71"/>
    <mergeCell ref="A72:C72"/>
    <mergeCell ref="D72:H72"/>
    <mergeCell ref="A67:C67"/>
    <mergeCell ref="D67:H67"/>
    <mergeCell ref="A68:C68"/>
    <mergeCell ref="D68:H68"/>
    <mergeCell ref="A69:C69"/>
    <mergeCell ref="D69:H69"/>
  </mergeCells>
  <pageMargins left="1.25" right="0.75" top="0.25" bottom="0.75" header="0.5" footer="0.5"/>
  <pageSetup scale="89" orientation="portrait" r:id="rId1"/>
  <headerFooter alignWithMargins="0">
    <oddFooter>&amp;L&amp;A&amp;CUniversity of Idaho</oddFooter>
  </headerFooter>
  <rowBreaks count="1" manualBreakCount="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pane ySplit="4" topLeftCell="A5" activePane="bottomLeft" state="frozen"/>
      <selection pane="bottomLeft" sqref="A1:J1"/>
    </sheetView>
  </sheetViews>
  <sheetFormatPr defaultRowHeight="12.75" x14ac:dyDescent="0.2"/>
  <cols>
    <col min="1" max="1" width="26.7109375" style="50" customWidth="1"/>
    <col min="2" max="2" width="2" style="50" customWidth="1"/>
    <col min="3" max="3" width="11.7109375" style="50" customWidth="1"/>
    <col min="4" max="4" width="1.140625" style="50" customWidth="1"/>
    <col min="5" max="5" width="10.7109375" style="135" customWidth="1"/>
    <col min="6" max="6" width="1.5703125" style="50" customWidth="1"/>
    <col min="7" max="7" width="10.7109375" style="50" customWidth="1"/>
    <col min="8" max="8" width="1.7109375" style="50" customWidth="1"/>
    <col min="9" max="9" width="16.7109375" style="68" customWidth="1"/>
    <col min="10" max="10" width="1.5703125" style="50" customWidth="1"/>
    <col min="11" max="11" width="1" style="50" customWidth="1"/>
    <col min="12" max="12" width="0.28515625" style="50" customWidth="1"/>
    <col min="13" max="13" width="10.7109375" style="50" customWidth="1"/>
    <col min="14" max="16384" width="9.140625" style="50"/>
  </cols>
  <sheetData>
    <row r="1" spans="1:14" ht="30" customHeight="1" x14ac:dyDescent="0.2">
      <c r="A1" s="174" t="s">
        <v>155</v>
      </c>
      <c r="B1" s="174"/>
      <c r="C1" s="174"/>
      <c r="D1" s="174"/>
      <c r="E1" s="174"/>
      <c r="F1" s="174"/>
      <c r="G1" s="174"/>
      <c r="H1" s="174"/>
      <c r="I1" s="174"/>
      <c r="J1" s="174"/>
      <c r="M1" s="147" t="s">
        <v>164</v>
      </c>
    </row>
    <row r="2" spans="1:14" ht="3.75" customHeight="1" x14ac:dyDescent="0.2">
      <c r="A2" s="58"/>
      <c r="B2" s="58"/>
      <c r="C2" s="58"/>
      <c r="D2" s="58"/>
      <c r="E2" s="60"/>
      <c r="F2" s="58"/>
      <c r="G2" s="58"/>
      <c r="H2" s="58"/>
      <c r="I2" s="61"/>
      <c r="J2" s="58"/>
    </row>
    <row r="3" spans="1:14" ht="15" x14ac:dyDescent="0.2">
      <c r="A3" s="62"/>
      <c r="B3" s="62"/>
      <c r="C3" s="63" t="s">
        <v>2</v>
      </c>
      <c r="D3" s="64"/>
      <c r="E3" s="65"/>
      <c r="F3" s="64"/>
      <c r="G3" s="64" t="s">
        <v>5</v>
      </c>
      <c r="H3" s="64"/>
      <c r="I3" s="66" t="s">
        <v>8</v>
      </c>
      <c r="J3" s="67"/>
      <c r="L3" s="68"/>
      <c r="M3" s="68"/>
      <c r="N3" s="68"/>
    </row>
    <row r="4" spans="1:14" ht="15" x14ac:dyDescent="0.2">
      <c r="A4" s="69" t="s">
        <v>1</v>
      </c>
      <c r="B4" s="62"/>
      <c r="C4" s="63" t="s">
        <v>3</v>
      </c>
      <c r="D4" s="64"/>
      <c r="E4" s="65" t="s">
        <v>4</v>
      </c>
      <c r="F4" s="64"/>
      <c r="G4" s="64" t="s">
        <v>6</v>
      </c>
      <c r="H4" s="64"/>
      <c r="I4" s="66" t="s">
        <v>7</v>
      </c>
      <c r="J4" s="67"/>
      <c r="L4" s="68"/>
      <c r="M4" s="68"/>
      <c r="N4" s="68"/>
    </row>
    <row r="5" spans="1:14" ht="5.25" customHeight="1" x14ac:dyDescent="0.2">
      <c r="A5" s="70"/>
      <c r="B5" s="71"/>
      <c r="C5" s="71"/>
      <c r="D5" s="71"/>
      <c r="E5" s="72"/>
      <c r="F5" s="71"/>
      <c r="G5" s="71"/>
      <c r="H5" s="71"/>
      <c r="I5" s="73"/>
      <c r="J5" s="73"/>
      <c r="L5" s="68"/>
      <c r="M5" s="68"/>
      <c r="N5" s="68"/>
    </row>
    <row r="6" spans="1:14" x14ac:dyDescent="0.2">
      <c r="A6" s="74" t="s">
        <v>0</v>
      </c>
      <c r="B6" s="75"/>
      <c r="C6" s="75"/>
      <c r="D6" s="75"/>
      <c r="E6" s="76"/>
      <c r="F6" s="75"/>
      <c r="G6" s="75"/>
      <c r="H6" s="75"/>
      <c r="I6" s="67"/>
      <c r="J6" s="67"/>
      <c r="L6" s="68"/>
      <c r="M6" s="68"/>
      <c r="N6" s="68"/>
    </row>
    <row r="7" spans="1:14" x14ac:dyDescent="0.2">
      <c r="A7" s="6" t="s">
        <v>46</v>
      </c>
      <c r="B7" s="3"/>
      <c r="C7" s="6">
        <v>35</v>
      </c>
      <c r="D7" s="3"/>
      <c r="E7" s="9" t="s">
        <v>32</v>
      </c>
      <c r="F7" s="3"/>
      <c r="G7" s="152">
        <v>4</v>
      </c>
      <c r="H7" s="78"/>
      <c r="I7" s="81">
        <f>C7*G7</f>
        <v>140</v>
      </c>
      <c r="J7" s="82"/>
      <c r="L7" s="83"/>
      <c r="M7" s="83"/>
      <c r="N7" s="68"/>
    </row>
    <row r="8" spans="1:14" ht="6.75" customHeight="1" x14ac:dyDescent="0.2">
      <c r="A8" s="78"/>
      <c r="B8" s="78"/>
      <c r="C8" s="78"/>
      <c r="D8" s="78"/>
      <c r="E8" s="84"/>
      <c r="F8" s="78"/>
      <c r="G8" s="139"/>
      <c r="H8" s="78"/>
      <c r="I8" s="81"/>
      <c r="J8" s="82"/>
      <c r="L8" s="83"/>
      <c r="M8" s="83"/>
      <c r="N8" s="83"/>
    </row>
    <row r="9" spans="1:14" x14ac:dyDescent="0.2">
      <c r="A9" s="74" t="s">
        <v>9</v>
      </c>
      <c r="B9" s="86"/>
      <c r="C9" s="86"/>
      <c r="D9" s="86"/>
      <c r="E9" s="87"/>
      <c r="F9" s="86"/>
      <c r="G9" s="140"/>
      <c r="H9" s="86"/>
      <c r="I9" s="89"/>
      <c r="J9" s="67"/>
      <c r="L9" s="68"/>
      <c r="M9" s="68"/>
      <c r="N9" s="68"/>
    </row>
    <row r="10" spans="1:14" ht="6.75" customHeight="1" x14ac:dyDescent="0.2">
      <c r="A10" s="86"/>
      <c r="B10" s="86"/>
      <c r="C10" s="86"/>
      <c r="D10" s="86"/>
      <c r="E10" s="87"/>
      <c r="F10" s="86"/>
      <c r="G10" s="140"/>
      <c r="H10" s="86"/>
      <c r="I10" s="89"/>
      <c r="J10" s="67"/>
      <c r="L10" s="68"/>
      <c r="M10" s="68"/>
      <c r="N10" s="68"/>
    </row>
    <row r="11" spans="1:14" x14ac:dyDescent="0.2">
      <c r="A11" s="90" t="s">
        <v>10</v>
      </c>
      <c r="B11" s="86"/>
      <c r="C11" s="86"/>
      <c r="D11" s="86"/>
      <c r="E11" s="87"/>
      <c r="F11" s="86"/>
      <c r="G11" s="140"/>
      <c r="H11" s="86"/>
      <c r="I11" s="91">
        <f>SUM(I12:I13)</f>
        <v>13.2</v>
      </c>
      <c r="J11" s="67"/>
      <c r="L11" s="68"/>
      <c r="M11" s="68"/>
      <c r="N11" s="68"/>
    </row>
    <row r="12" spans="1:14" x14ac:dyDescent="0.2">
      <c r="A12" s="7" t="s">
        <v>47</v>
      </c>
      <c r="B12" s="1"/>
      <c r="C12" s="7">
        <v>60</v>
      </c>
      <c r="D12" s="1"/>
      <c r="E12" s="8" t="s">
        <v>27</v>
      </c>
      <c r="F12" s="1"/>
      <c r="G12" s="138">
        <v>0.22</v>
      </c>
      <c r="H12" s="86"/>
      <c r="I12" s="89">
        <f>C12*G12</f>
        <v>13.2</v>
      </c>
      <c r="J12" s="67"/>
      <c r="L12" s="68"/>
      <c r="M12" s="68"/>
      <c r="N12" s="68"/>
    </row>
    <row r="13" spans="1:14" x14ac:dyDescent="0.2">
      <c r="A13" s="92"/>
      <c r="B13" s="86"/>
      <c r="C13" s="92"/>
      <c r="D13" s="86"/>
      <c r="E13" s="93"/>
      <c r="F13" s="86"/>
      <c r="G13" s="136"/>
      <c r="H13" s="86"/>
      <c r="I13" s="89">
        <f>C13*G13</f>
        <v>0</v>
      </c>
      <c r="J13" s="67"/>
      <c r="L13" s="68"/>
      <c r="M13" s="68"/>
      <c r="N13" s="68"/>
    </row>
    <row r="14" spans="1:14" ht="7.5" customHeight="1" x14ac:dyDescent="0.2">
      <c r="A14" s="86"/>
      <c r="B14" s="86"/>
      <c r="C14" s="86"/>
      <c r="D14" s="86"/>
      <c r="E14" s="87"/>
      <c r="F14" s="86"/>
      <c r="G14" s="140"/>
      <c r="H14" s="86"/>
      <c r="I14" s="89"/>
      <c r="J14" s="67"/>
      <c r="L14" s="68"/>
      <c r="M14" s="68"/>
      <c r="N14" s="68"/>
    </row>
    <row r="15" spans="1:14" x14ac:dyDescent="0.2">
      <c r="A15" s="90" t="s">
        <v>11</v>
      </c>
      <c r="B15" s="86"/>
      <c r="C15" s="86"/>
      <c r="D15" s="86"/>
      <c r="E15" s="87"/>
      <c r="F15" s="86"/>
      <c r="G15" s="140"/>
      <c r="H15" s="86"/>
      <c r="I15" s="91">
        <f>SUM(I16:I20)</f>
        <v>30</v>
      </c>
      <c r="J15" s="67"/>
      <c r="L15" s="68"/>
      <c r="M15" s="68"/>
      <c r="N15" s="68"/>
    </row>
    <row r="16" spans="1:14" x14ac:dyDescent="0.2">
      <c r="A16" s="7" t="s">
        <v>86</v>
      </c>
      <c r="B16" s="1"/>
      <c r="C16" s="7">
        <v>40</v>
      </c>
      <c r="D16" s="1"/>
      <c r="E16" s="8" t="s">
        <v>27</v>
      </c>
      <c r="F16" s="1"/>
      <c r="G16" s="138">
        <v>0.55000000000000004</v>
      </c>
      <c r="H16" s="86"/>
      <c r="I16" s="89">
        <f>C16*G16</f>
        <v>22</v>
      </c>
      <c r="J16" s="67"/>
      <c r="L16" s="68"/>
      <c r="M16" s="68"/>
      <c r="N16" s="68"/>
    </row>
    <row r="17" spans="1:14" x14ac:dyDescent="0.2">
      <c r="A17" s="7" t="s">
        <v>87</v>
      </c>
      <c r="B17" s="1"/>
      <c r="C17" s="7">
        <v>10</v>
      </c>
      <c r="D17" s="1"/>
      <c r="E17" s="8" t="s">
        <v>27</v>
      </c>
      <c r="F17" s="1"/>
      <c r="G17" s="138">
        <v>0.53</v>
      </c>
      <c r="H17" s="86"/>
      <c r="I17" s="89">
        <f>C17*G17</f>
        <v>5.3000000000000007</v>
      </c>
      <c r="J17" s="67"/>
      <c r="L17" s="68"/>
      <c r="M17" s="68"/>
      <c r="N17" s="68"/>
    </row>
    <row r="18" spans="1:14" x14ac:dyDescent="0.2">
      <c r="A18" s="7" t="s">
        <v>128</v>
      </c>
      <c r="B18" s="1"/>
      <c r="C18" s="7">
        <v>10</v>
      </c>
      <c r="D18" s="1"/>
      <c r="E18" s="8" t="s">
        <v>27</v>
      </c>
      <c r="F18" s="1"/>
      <c r="G18" s="138">
        <v>0.27</v>
      </c>
      <c r="H18" s="86"/>
      <c r="I18" s="95">
        <f>C18*G18</f>
        <v>2.7</v>
      </c>
      <c r="J18" s="67"/>
      <c r="L18" s="68"/>
      <c r="M18" s="68"/>
      <c r="N18" s="68"/>
    </row>
    <row r="19" spans="1:14" x14ac:dyDescent="0.2">
      <c r="A19" s="92"/>
      <c r="B19" s="86"/>
      <c r="C19" s="92"/>
      <c r="D19" s="86"/>
      <c r="E19" s="93"/>
      <c r="F19" s="86"/>
      <c r="G19" s="136"/>
      <c r="H19" s="86"/>
      <c r="I19" s="95">
        <f>C19*G19</f>
        <v>0</v>
      </c>
      <c r="J19" s="67"/>
      <c r="L19" s="68"/>
      <c r="M19" s="68"/>
      <c r="N19" s="68"/>
    </row>
    <row r="20" spans="1:14" x14ac:dyDescent="0.2">
      <c r="A20" s="92"/>
      <c r="B20" s="86"/>
      <c r="C20" s="92"/>
      <c r="D20" s="86"/>
      <c r="E20" s="93"/>
      <c r="F20" s="86"/>
      <c r="G20" s="136"/>
      <c r="H20" s="86"/>
      <c r="I20" s="95">
        <f>C20*G20</f>
        <v>0</v>
      </c>
      <c r="J20" s="67"/>
      <c r="L20" s="68"/>
      <c r="M20" s="68"/>
      <c r="N20" s="68"/>
    </row>
    <row r="21" spans="1:14" ht="6" customHeight="1" x14ac:dyDescent="0.2">
      <c r="A21" s="86"/>
      <c r="B21" s="86"/>
      <c r="C21" s="86"/>
      <c r="D21" s="86"/>
      <c r="E21" s="87"/>
      <c r="F21" s="86"/>
      <c r="G21" s="140"/>
      <c r="H21" s="86"/>
      <c r="I21" s="95"/>
      <c r="J21" s="67"/>
      <c r="L21" s="68"/>
      <c r="M21" s="68"/>
      <c r="N21" s="68"/>
    </row>
    <row r="22" spans="1:14" x14ac:dyDescent="0.2">
      <c r="A22" s="90" t="s">
        <v>12</v>
      </c>
      <c r="B22" s="86"/>
      <c r="C22" s="86"/>
      <c r="D22" s="86"/>
      <c r="E22" s="87"/>
      <c r="F22" s="86"/>
      <c r="G22" s="140"/>
      <c r="H22" s="86"/>
      <c r="I22" s="96">
        <f>SUM(I23:I27)</f>
        <v>10.26</v>
      </c>
      <c r="J22" s="67"/>
      <c r="L22" s="68"/>
      <c r="M22" s="68"/>
      <c r="N22" s="68"/>
    </row>
    <row r="23" spans="1:14" x14ac:dyDescent="0.2">
      <c r="A23" s="47" t="s">
        <v>129</v>
      </c>
      <c r="B23" s="1"/>
      <c r="C23" s="7">
        <v>16</v>
      </c>
      <c r="D23" s="1"/>
      <c r="E23" s="8" t="s">
        <v>115</v>
      </c>
      <c r="F23" s="1"/>
      <c r="G23" s="138">
        <v>0.21</v>
      </c>
      <c r="H23" s="86"/>
      <c r="I23" s="95">
        <f>C23*G23</f>
        <v>3.36</v>
      </c>
      <c r="J23" s="67"/>
      <c r="L23" s="68"/>
      <c r="M23" s="68"/>
      <c r="N23" s="68"/>
    </row>
    <row r="24" spans="1:14" x14ac:dyDescent="0.2">
      <c r="A24" s="47" t="s">
        <v>112</v>
      </c>
      <c r="B24" s="1"/>
      <c r="C24" s="144">
        <v>3</v>
      </c>
      <c r="D24" s="1"/>
      <c r="E24" s="145" t="s">
        <v>27</v>
      </c>
      <c r="F24" s="1"/>
      <c r="G24" s="138">
        <v>0.6</v>
      </c>
      <c r="H24" s="86"/>
      <c r="I24" s="95">
        <f>C24*G24</f>
        <v>1.7999999999999998</v>
      </c>
      <c r="J24" s="67"/>
      <c r="K24" s="142"/>
      <c r="L24" s="143"/>
      <c r="M24" s="68"/>
      <c r="N24" s="68"/>
    </row>
    <row r="25" spans="1:14" x14ac:dyDescent="0.2">
      <c r="A25" s="47" t="s">
        <v>111</v>
      </c>
      <c r="B25" s="1"/>
      <c r="C25" s="10">
        <v>1</v>
      </c>
      <c r="D25" s="1"/>
      <c r="E25" s="8" t="s">
        <v>125</v>
      </c>
      <c r="F25" s="1"/>
      <c r="G25" s="138">
        <v>3</v>
      </c>
      <c r="H25" s="86"/>
      <c r="I25" s="95">
        <f>C25*G25</f>
        <v>3</v>
      </c>
      <c r="J25" s="67"/>
      <c r="L25" s="68"/>
      <c r="M25" s="68"/>
      <c r="N25" s="68"/>
    </row>
    <row r="26" spans="1:14" x14ac:dyDescent="0.2">
      <c r="A26" s="47" t="s">
        <v>127</v>
      </c>
      <c r="B26" s="1"/>
      <c r="C26" s="10">
        <v>3</v>
      </c>
      <c r="D26" s="1"/>
      <c r="E26" s="8" t="s">
        <v>115</v>
      </c>
      <c r="F26" s="1"/>
      <c r="G26" s="138">
        <v>0.7</v>
      </c>
      <c r="H26" s="86"/>
      <c r="I26" s="95">
        <f>C26*G26</f>
        <v>2.0999999999999996</v>
      </c>
      <c r="J26" s="67"/>
      <c r="L26" s="68"/>
      <c r="M26" s="68"/>
      <c r="N26" s="68"/>
    </row>
    <row r="27" spans="1:14" x14ac:dyDescent="0.2">
      <c r="A27" s="92"/>
      <c r="B27" s="86"/>
      <c r="C27" s="92"/>
      <c r="D27" s="86"/>
      <c r="E27" s="93"/>
      <c r="F27" s="86"/>
      <c r="G27" s="136"/>
      <c r="H27" s="86"/>
      <c r="I27" s="95">
        <f>C27*G27</f>
        <v>0</v>
      </c>
      <c r="J27" s="67"/>
      <c r="L27" s="68"/>
      <c r="M27" s="68"/>
      <c r="N27" s="68"/>
    </row>
    <row r="28" spans="1:14" ht="5.25" customHeight="1" x14ac:dyDescent="0.2">
      <c r="A28" s="86"/>
      <c r="B28" s="86"/>
      <c r="C28" s="86"/>
      <c r="D28" s="86"/>
      <c r="E28" s="87"/>
      <c r="F28" s="86"/>
      <c r="G28" s="140"/>
      <c r="H28" s="86"/>
      <c r="I28" s="95"/>
      <c r="J28" s="67"/>
      <c r="L28" s="68"/>
      <c r="M28" s="68"/>
      <c r="N28" s="68"/>
    </row>
    <row r="29" spans="1:14" x14ac:dyDescent="0.2">
      <c r="A29" s="90" t="s">
        <v>30</v>
      </c>
      <c r="B29" s="86"/>
      <c r="C29" s="86"/>
      <c r="D29" s="86"/>
      <c r="E29" s="87"/>
      <c r="F29" s="86"/>
      <c r="G29" s="140"/>
      <c r="H29" s="86"/>
      <c r="I29" s="96">
        <f>SUM(I30:I34)</f>
        <v>5.25</v>
      </c>
      <c r="J29" s="67"/>
      <c r="L29" s="68"/>
      <c r="M29" s="68"/>
      <c r="N29" s="68"/>
    </row>
    <row r="30" spans="1:14" x14ac:dyDescent="0.2">
      <c r="A30" s="47" t="s">
        <v>132</v>
      </c>
      <c r="B30" s="1"/>
      <c r="C30" s="151">
        <v>35</v>
      </c>
      <c r="D30" s="1"/>
      <c r="E30" s="8" t="s">
        <v>32</v>
      </c>
      <c r="F30" s="1"/>
      <c r="G30" s="138">
        <v>0.15</v>
      </c>
      <c r="H30" s="86"/>
      <c r="I30" s="95">
        <f>C30*G30</f>
        <v>5.25</v>
      </c>
      <c r="J30" s="67"/>
      <c r="L30" s="68"/>
      <c r="M30" s="143"/>
      <c r="N30" s="68"/>
    </row>
    <row r="31" spans="1:14" x14ac:dyDescent="0.2">
      <c r="A31" s="47"/>
      <c r="B31" s="1"/>
      <c r="C31" s="7"/>
      <c r="D31" s="1"/>
      <c r="E31" s="8"/>
      <c r="F31" s="1"/>
      <c r="G31" s="138"/>
      <c r="H31" s="86"/>
      <c r="I31" s="95">
        <f>C31*G31</f>
        <v>0</v>
      </c>
      <c r="J31" s="67"/>
      <c r="L31" s="68"/>
      <c r="M31" s="47"/>
      <c r="N31" s="68"/>
    </row>
    <row r="32" spans="1:14" x14ac:dyDescent="0.2">
      <c r="A32" s="92"/>
      <c r="B32" s="86"/>
      <c r="C32" s="92"/>
      <c r="D32" s="86"/>
      <c r="E32" s="93"/>
      <c r="F32" s="86"/>
      <c r="G32" s="136"/>
      <c r="H32" s="86"/>
      <c r="I32" s="95">
        <f>C32*G32</f>
        <v>0</v>
      </c>
      <c r="J32" s="67"/>
      <c r="L32" s="68"/>
      <c r="M32" s="7"/>
      <c r="N32" s="68"/>
    </row>
    <row r="33" spans="1:14" x14ac:dyDescent="0.2">
      <c r="A33" s="92"/>
      <c r="B33" s="86"/>
      <c r="C33" s="92"/>
      <c r="D33" s="86"/>
      <c r="E33" s="93"/>
      <c r="F33" s="86"/>
      <c r="G33" s="136"/>
      <c r="H33" s="86"/>
      <c r="I33" s="95">
        <f>C33*G33</f>
        <v>0</v>
      </c>
      <c r="J33" s="67"/>
      <c r="L33" s="68"/>
      <c r="M33" s="7"/>
      <c r="N33" s="68"/>
    </row>
    <row r="34" spans="1:14" x14ac:dyDescent="0.2">
      <c r="A34" s="92"/>
      <c r="B34" s="86"/>
      <c r="C34" s="92"/>
      <c r="D34" s="86"/>
      <c r="E34" s="93"/>
      <c r="F34" s="86"/>
      <c r="G34" s="136"/>
      <c r="H34" s="86"/>
      <c r="I34" s="95">
        <f>C34*G34</f>
        <v>0</v>
      </c>
      <c r="J34" s="67"/>
      <c r="L34" s="68"/>
      <c r="M34" s="68"/>
      <c r="N34" s="68"/>
    </row>
    <row r="35" spans="1:14" ht="3" customHeight="1" x14ac:dyDescent="0.2">
      <c r="A35" s="98"/>
      <c r="B35" s="99"/>
      <c r="C35" s="98"/>
      <c r="D35" s="99"/>
      <c r="E35" s="100"/>
      <c r="F35" s="99"/>
      <c r="G35" s="141"/>
      <c r="H35" s="86"/>
      <c r="I35" s="95"/>
      <c r="J35" s="67"/>
      <c r="L35" s="68"/>
      <c r="M35" s="68"/>
      <c r="N35" s="68"/>
    </row>
    <row r="36" spans="1:14" x14ac:dyDescent="0.2">
      <c r="A36" s="90" t="s">
        <v>98</v>
      </c>
      <c r="B36" s="86"/>
      <c r="C36" s="86"/>
      <c r="D36" s="86"/>
      <c r="E36" s="87"/>
      <c r="F36" s="86"/>
      <c r="G36" s="140"/>
      <c r="H36" s="86"/>
      <c r="I36" s="96">
        <f>SUM(I37:I41)</f>
        <v>28.569500000000005</v>
      </c>
      <c r="J36" s="67"/>
      <c r="L36" s="68"/>
      <c r="M36" s="68"/>
      <c r="N36" s="68"/>
    </row>
    <row r="37" spans="1:14" x14ac:dyDescent="0.2">
      <c r="A37" s="92" t="s">
        <v>108</v>
      </c>
      <c r="B37" s="86"/>
      <c r="C37" s="92">
        <v>0.78</v>
      </c>
      <c r="D37" s="86"/>
      <c r="E37" s="93" t="s">
        <v>104</v>
      </c>
      <c r="F37" s="86"/>
      <c r="G37" s="137">
        <v>2.5</v>
      </c>
      <c r="H37" s="86"/>
      <c r="I37" s="95">
        <f>C37*G37</f>
        <v>1.9500000000000002</v>
      </c>
      <c r="J37" s="67"/>
      <c r="L37" s="68"/>
      <c r="M37" s="68"/>
      <c r="N37" s="68"/>
    </row>
    <row r="38" spans="1:14" x14ac:dyDescent="0.2">
      <c r="A38" s="92" t="s">
        <v>109</v>
      </c>
      <c r="B38" s="86"/>
      <c r="C38" s="92">
        <v>5.03</v>
      </c>
      <c r="D38" s="86"/>
      <c r="E38" s="93" t="s">
        <v>104</v>
      </c>
      <c r="F38" s="86"/>
      <c r="G38" s="137">
        <v>2.35</v>
      </c>
      <c r="H38" s="86"/>
      <c r="I38" s="95">
        <f>C38*G38</f>
        <v>11.820500000000001</v>
      </c>
      <c r="J38" s="67"/>
      <c r="L38" s="68"/>
      <c r="M38" s="68"/>
      <c r="N38" s="68"/>
    </row>
    <row r="39" spans="1:14" x14ac:dyDescent="0.2">
      <c r="A39" s="92" t="s">
        <v>116</v>
      </c>
      <c r="B39" s="86"/>
      <c r="C39" s="92">
        <v>0.14000000000000001</v>
      </c>
      <c r="D39" s="86"/>
      <c r="E39" s="93" t="s">
        <v>104</v>
      </c>
      <c r="F39" s="86"/>
      <c r="G39" s="137">
        <v>2.85</v>
      </c>
      <c r="H39" s="86"/>
      <c r="I39" s="95">
        <f>C39*G39</f>
        <v>0.39900000000000008</v>
      </c>
      <c r="J39" s="67"/>
      <c r="L39" s="68"/>
      <c r="M39" s="68"/>
      <c r="N39" s="68"/>
    </row>
    <row r="40" spans="1:14" x14ac:dyDescent="0.2">
      <c r="A40" s="109" t="s">
        <v>102</v>
      </c>
      <c r="B40" s="86"/>
      <c r="C40" s="92">
        <v>1</v>
      </c>
      <c r="D40" s="86"/>
      <c r="E40" s="93" t="s">
        <v>28</v>
      </c>
      <c r="F40" s="86"/>
      <c r="G40" s="137">
        <v>2.12</v>
      </c>
      <c r="H40" s="86"/>
      <c r="I40" s="95">
        <f>C40*G40</f>
        <v>2.12</v>
      </c>
      <c r="J40" s="67"/>
      <c r="L40" s="68"/>
      <c r="M40" s="68"/>
      <c r="N40" s="68"/>
    </row>
    <row r="41" spans="1:14" x14ac:dyDescent="0.2">
      <c r="A41" s="109" t="s">
        <v>103</v>
      </c>
      <c r="B41" s="86"/>
      <c r="C41" s="92">
        <v>1</v>
      </c>
      <c r="D41" s="86"/>
      <c r="E41" s="93" t="s">
        <v>28</v>
      </c>
      <c r="F41" s="86"/>
      <c r="G41" s="137">
        <v>12.28</v>
      </c>
      <c r="H41" s="86"/>
      <c r="I41" s="95">
        <f>C41*G41</f>
        <v>12.28</v>
      </c>
      <c r="J41" s="67"/>
      <c r="L41" s="68"/>
      <c r="M41" s="68"/>
      <c r="N41" s="68"/>
    </row>
    <row r="42" spans="1:14" ht="5.25" customHeight="1" x14ac:dyDescent="0.2">
      <c r="A42" s="98"/>
      <c r="B42" s="99"/>
      <c r="C42" s="98"/>
      <c r="D42" s="99"/>
      <c r="E42" s="100"/>
      <c r="F42" s="99"/>
      <c r="G42" s="141"/>
      <c r="H42" s="86"/>
      <c r="I42" s="95"/>
      <c r="J42" s="67"/>
      <c r="L42" s="68"/>
      <c r="M42" s="68"/>
      <c r="N42" s="68"/>
    </row>
    <row r="43" spans="1:14" x14ac:dyDescent="0.2">
      <c r="A43" s="90" t="s">
        <v>99</v>
      </c>
      <c r="B43" s="86"/>
      <c r="C43" s="86"/>
      <c r="D43" s="86"/>
      <c r="E43" s="87"/>
      <c r="F43" s="86"/>
      <c r="G43" s="140"/>
      <c r="H43" s="86"/>
      <c r="I43" s="96">
        <f>SUM(I44:I46)</f>
        <v>17.782</v>
      </c>
      <c r="J43" s="67"/>
      <c r="L43" s="68"/>
      <c r="M43" s="68"/>
      <c r="N43" s="68"/>
    </row>
    <row r="44" spans="1:14" x14ac:dyDescent="0.2">
      <c r="A44" s="92" t="s">
        <v>130</v>
      </c>
      <c r="B44" s="86"/>
      <c r="C44" s="109">
        <v>0.8</v>
      </c>
      <c r="D44" s="86"/>
      <c r="E44" s="93" t="s">
        <v>29</v>
      </c>
      <c r="F44" s="86"/>
      <c r="G44" s="137">
        <v>18.5</v>
      </c>
      <c r="H44" s="86"/>
      <c r="I44" s="95">
        <f>C44*G44</f>
        <v>14.8</v>
      </c>
      <c r="J44" s="67"/>
      <c r="L44" s="68"/>
      <c r="M44" s="68"/>
      <c r="N44" s="68"/>
    </row>
    <row r="45" spans="1:14" x14ac:dyDescent="0.2">
      <c r="A45" s="92" t="s">
        <v>131</v>
      </c>
      <c r="B45" s="86"/>
      <c r="C45" s="109">
        <v>0.28000000000000003</v>
      </c>
      <c r="D45" s="86"/>
      <c r="E45" s="93" t="s">
        <v>29</v>
      </c>
      <c r="F45" s="86"/>
      <c r="G45" s="137">
        <v>10.65</v>
      </c>
      <c r="H45" s="86"/>
      <c r="I45" s="95">
        <f>C45*G45</f>
        <v>2.9820000000000002</v>
      </c>
      <c r="J45" s="67"/>
      <c r="L45" s="68"/>
      <c r="M45" s="68"/>
      <c r="N45" s="68"/>
    </row>
    <row r="46" spans="1:14" x14ac:dyDescent="0.2">
      <c r="A46" s="92"/>
      <c r="B46" s="86"/>
      <c r="C46" s="92"/>
      <c r="D46" s="86"/>
      <c r="E46" s="93"/>
      <c r="F46" s="86"/>
      <c r="G46" s="136"/>
      <c r="H46" s="86"/>
      <c r="I46" s="95">
        <f>C46*G46</f>
        <v>0</v>
      </c>
      <c r="J46" s="67"/>
      <c r="L46" s="68"/>
      <c r="M46" s="68"/>
      <c r="N46" s="68"/>
    </row>
    <row r="47" spans="1:14" ht="5.25" customHeight="1" x14ac:dyDescent="0.2">
      <c r="A47" s="98"/>
      <c r="B47" s="99"/>
      <c r="C47" s="98"/>
      <c r="D47" s="99"/>
      <c r="E47" s="100"/>
      <c r="F47" s="99"/>
      <c r="G47" s="141"/>
      <c r="H47" s="86"/>
      <c r="I47" s="95"/>
      <c r="J47" s="67"/>
      <c r="L47" s="68"/>
      <c r="M47" s="68"/>
      <c r="N47" s="68"/>
    </row>
    <row r="48" spans="1:14" x14ac:dyDescent="0.2">
      <c r="A48" s="90" t="s">
        <v>100</v>
      </c>
      <c r="B48" s="86"/>
      <c r="C48" s="86"/>
      <c r="D48" s="86"/>
      <c r="E48" s="87"/>
      <c r="F48" s="86"/>
      <c r="G48" s="140"/>
      <c r="H48" s="86"/>
      <c r="I48" s="96">
        <f>SUM(I49:I51)</f>
        <v>0</v>
      </c>
      <c r="J48" s="67"/>
      <c r="L48" s="68"/>
      <c r="M48" s="68"/>
      <c r="N48" s="68"/>
    </row>
    <row r="49" spans="1:14" x14ac:dyDescent="0.2">
      <c r="A49" s="92"/>
      <c r="B49" s="86"/>
      <c r="C49" s="92"/>
      <c r="D49" s="86"/>
      <c r="E49" s="93"/>
      <c r="F49" s="86"/>
      <c r="G49" s="136"/>
      <c r="H49" s="86"/>
      <c r="I49" s="95">
        <f>C49*G49</f>
        <v>0</v>
      </c>
      <c r="J49" s="67"/>
      <c r="L49" s="68"/>
      <c r="M49" s="68"/>
      <c r="N49" s="68"/>
    </row>
    <row r="50" spans="1:14" x14ac:dyDescent="0.2">
      <c r="A50" s="92"/>
      <c r="B50" s="86"/>
      <c r="C50" s="92"/>
      <c r="D50" s="86"/>
      <c r="E50" s="93"/>
      <c r="F50" s="86"/>
      <c r="G50" s="136"/>
      <c r="H50" s="86"/>
      <c r="I50" s="95">
        <f>C50*G50</f>
        <v>0</v>
      </c>
      <c r="J50" s="67"/>
      <c r="L50" s="68"/>
      <c r="M50" s="68"/>
      <c r="N50" s="68"/>
    </row>
    <row r="51" spans="1:14" ht="5.25" customHeight="1" x14ac:dyDescent="0.2">
      <c r="A51" s="86"/>
      <c r="B51" s="86"/>
      <c r="C51" s="86"/>
      <c r="D51" s="86"/>
      <c r="E51" s="87"/>
      <c r="F51" s="86"/>
      <c r="G51" s="140"/>
      <c r="H51" s="86"/>
      <c r="I51" s="95"/>
      <c r="J51" s="67"/>
      <c r="L51" s="68"/>
      <c r="M51" s="68"/>
      <c r="N51" s="68"/>
    </row>
    <row r="52" spans="1:14" x14ac:dyDescent="0.2">
      <c r="A52" s="90" t="s">
        <v>14</v>
      </c>
      <c r="B52" s="86"/>
      <c r="C52" s="86"/>
      <c r="D52" s="86"/>
      <c r="E52" s="87"/>
      <c r="F52" s="86"/>
      <c r="G52" s="140"/>
      <c r="H52" s="86"/>
      <c r="I52" s="96">
        <f>SUM(I53:I55)</f>
        <v>4</v>
      </c>
      <c r="J52" s="67"/>
      <c r="L52" s="68"/>
      <c r="M52" s="68"/>
      <c r="N52" s="68"/>
    </row>
    <row r="53" spans="1:14" x14ac:dyDescent="0.2">
      <c r="A53" s="7" t="s">
        <v>15</v>
      </c>
      <c r="B53" s="1"/>
      <c r="C53" s="7">
        <v>1</v>
      </c>
      <c r="D53" s="1"/>
      <c r="E53" s="8" t="s">
        <v>28</v>
      </c>
      <c r="F53" s="1"/>
      <c r="G53" s="138">
        <v>4</v>
      </c>
      <c r="H53" s="86"/>
      <c r="I53" s="95">
        <f>C53*G53</f>
        <v>4</v>
      </c>
      <c r="J53" s="67"/>
      <c r="L53" s="68"/>
      <c r="M53" s="68"/>
      <c r="N53" s="68"/>
    </row>
    <row r="54" spans="1:14" x14ac:dyDescent="0.2">
      <c r="A54" s="92"/>
      <c r="B54" s="86"/>
      <c r="C54" s="92"/>
      <c r="D54" s="86"/>
      <c r="E54" s="93"/>
      <c r="F54" s="86"/>
      <c r="G54" s="136"/>
      <c r="H54" s="86"/>
      <c r="I54" s="95">
        <f>C54*G54</f>
        <v>0</v>
      </c>
      <c r="J54" s="67"/>
      <c r="L54" s="68"/>
      <c r="M54" s="68"/>
      <c r="N54" s="68"/>
    </row>
    <row r="55" spans="1:14" x14ac:dyDescent="0.2">
      <c r="A55" s="92"/>
      <c r="B55" s="86"/>
      <c r="C55" s="92"/>
      <c r="D55" s="86"/>
      <c r="E55" s="93"/>
      <c r="F55" s="86"/>
      <c r="G55" s="136"/>
      <c r="H55" s="86"/>
      <c r="I55" s="95">
        <f>C55*G55</f>
        <v>0</v>
      </c>
      <c r="J55" s="67"/>
      <c r="L55" s="68"/>
      <c r="M55" s="68"/>
      <c r="N55" s="68"/>
    </row>
    <row r="56" spans="1:14" ht="4.5" customHeight="1" x14ac:dyDescent="0.2">
      <c r="A56" s="99"/>
      <c r="B56" s="99"/>
      <c r="C56" s="99"/>
      <c r="D56" s="99"/>
      <c r="E56" s="102"/>
      <c r="F56" s="99"/>
      <c r="G56" s="103"/>
      <c r="H56" s="86"/>
      <c r="I56" s="95"/>
      <c r="J56" s="67"/>
      <c r="L56" s="68"/>
      <c r="M56" s="68"/>
      <c r="N56" s="68"/>
    </row>
    <row r="57" spans="1:14" x14ac:dyDescent="0.2">
      <c r="A57" s="104" t="s">
        <v>133</v>
      </c>
      <c r="B57" s="86"/>
      <c r="C57" s="86"/>
      <c r="D57" s="86"/>
      <c r="E57" s="87"/>
      <c r="F57" s="86"/>
      <c r="G57" s="86"/>
      <c r="H57" s="86"/>
      <c r="I57" s="137">
        <v>2.5</v>
      </c>
      <c r="J57" s="67"/>
      <c r="L57" s="68"/>
      <c r="M57" s="68"/>
      <c r="N57" s="68"/>
    </row>
    <row r="58" spans="1:14" ht="5.25" customHeight="1" x14ac:dyDescent="0.2">
      <c r="A58" s="86"/>
      <c r="B58" s="86"/>
      <c r="C58" s="86"/>
      <c r="D58" s="86"/>
      <c r="E58" s="87"/>
      <c r="F58" s="86"/>
      <c r="G58" s="86"/>
      <c r="H58" s="86"/>
      <c r="I58" s="95"/>
      <c r="J58" s="67"/>
      <c r="L58" s="68"/>
      <c r="M58" s="68"/>
      <c r="N58" s="68"/>
    </row>
    <row r="59" spans="1:14" x14ac:dyDescent="0.2">
      <c r="A59" s="90" t="s">
        <v>17</v>
      </c>
      <c r="B59" s="86"/>
      <c r="C59" s="86"/>
      <c r="D59" s="86"/>
      <c r="E59" s="87"/>
      <c r="F59" s="86"/>
      <c r="G59" s="86"/>
      <c r="H59" s="86"/>
      <c r="I59" s="95">
        <f>SUM(I11:I57)-(I11+I15+I22+I29+I36+I43+I48+I52)</f>
        <v>111.56150000000004</v>
      </c>
      <c r="J59" s="67"/>
      <c r="M59" s="68"/>
      <c r="N59" s="68"/>
    </row>
    <row r="60" spans="1:14" x14ac:dyDescent="0.2">
      <c r="A60" s="90" t="s">
        <v>18</v>
      </c>
      <c r="B60" s="86"/>
      <c r="C60" s="86"/>
      <c r="D60" s="86"/>
      <c r="E60" s="87"/>
      <c r="F60" s="86"/>
      <c r="G60" s="86"/>
      <c r="H60" s="86"/>
      <c r="I60" s="95">
        <f>I59/C7</f>
        <v>3.1874714285714298</v>
      </c>
      <c r="J60" s="67"/>
      <c r="M60" s="68"/>
      <c r="N60" s="68"/>
    </row>
    <row r="61" spans="1:14" ht="5.25" customHeight="1" x14ac:dyDescent="0.2">
      <c r="A61" s="86"/>
      <c r="B61" s="86"/>
      <c r="C61" s="86"/>
      <c r="D61" s="86"/>
      <c r="E61" s="87"/>
      <c r="F61" s="86"/>
      <c r="G61" s="86"/>
      <c r="H61" s="86"/>
      <c r="I61" s="95"/>
      <c r="J61" s="67"/>
      <c r="L61" s="68"/>
      <c r="M61" s="68"/>
      <c r="N61" s="68"/>
    </row>
    <row r="62" spans="1:14" x14ac:dyDescent="0.2">
      <c r="A62" s="106" t="s">
        <v>19</v>
      </c>
      <c r="B62" s="106"/>
      <c r="C62" s="106"/>
      <c r="D62" s="106"/>
      <c r="E62" s="107"/>
      <c r="F62" s="106"/>
      <c r="G62" s="106"/>
      <c r="H62" s="106"/>
      <c r="I62" s="108">
        <f>I7-I59</f>
        <v>28.438499999999962</v>
      </c>
      <c r="J62" s="67"/>
      <c r="L62" s="68"/>
      <c r="M62" s="68"/>
      <c r="N62" s="68"/>
    </row>
    <row r="63" spans="1:14" ht="5.25" customHeight="1" x14ac:dyDescent="0.2">
      <c r="A63" s="86"/>
      <c r="B63" s="86"/>
      <c r="C63" s="86"/>
      <c r="D63" s="86"/>
      <c r="E63" s="87"/>
      <c r="F63" s="86"/>
      <c r="G63" s="86"/>
      <c r="H63" s="86"/>
      <c r="I63" s="95"/>
      <c r="J63" s="67"/>
      <c r="L63" s="68"/>
      <c r="M63" s="68"/>
      <c r="N63" s="68"/>
    </row>
    <row r="64" spans="1:14" x14ac:dyDescent="0.2">
      <c r="A64" s="74" t="s">
        <v>20</v>
      </c>
      <c r="B64" s="86"/>
      <c r="C64" s="86"/>
      <c r="D64" s="86"/>
      <c r="E64" s="87"/>
      <c r="F64" s="86"/>
      <c r="G64" s="86"/>
      <c r="H64" s="86"/>
      <c r="I64" s="95"/>
      <c r="J64" s="67"/>
      <c r="L64" s="68"/>
      <c r="M64" s="68"/>
      <c r="N64" s="68"/>
    </row>
    <row r="65" spans="1:14" ht="14.1" customHeight="1" x14ac:dyDescent="0.2">
      <c r="A65" s="175" t="s">
        <v>117</v>
      </c>
      <c r="B65" s="175"/>
      <c r="C65" s="175"/>
      <c r="D65" s="165"/>
      <c r="E65" s="165"/>
      <c r="F65" s="165"/>
      <c r="G65" s="165"/>
      <c r="H65" s="165"/>
      <c r="I65" s="138">
        <v>3</v>
      </c>
      <c r="J65" s="67"/>
      <c r="L65" s="68"/>
      <c r="M65" s="68"/>
      <c r="N65" s="68"/>
    </row>
    <row r="66" spans="1:14" ht="14.1" customHeight="1" x14ac:dyDescent="0.2">
      <c r="A66" s="175" t="s">
        <v>118</v>
      </c>
      <c r="B66" s="175"/>
      <c r="C66" s="175"/>
      <c r="D66" s="165"/>
      <c r="E66" s="165"/>
      <c r="F66" s="165"/>
      <c r="G66" s="165"/>
      <c r="H66" s="165"/>
      <c r="I66" s="138">
        <v>35</v>
      </c>
      <c r="J66" s="67"/>
      <c r="L66" s="68"/>
      <c r="M66" s="68"/>
      <c r="N66" s="68"/>
    </row>
    <row r="67" spans="1:14" ht="14.1" customHeight="1" x14ac:dyDescent="0.2">
      <c r="A67" s="173" t="s">
        <v>21</v>
      </c>
      <c r="B67" s="173"/>
      <c r="C67" s="173"/>
      <c r="D67" s="165"/>
      <c r="E67" s="165"/>
      <c r="F67" s="165"/>
      <c r="G67" s="165"/>
      <c r="H67" s="165"/>
      <c r="I67" s="138">
        <v>10</v>
      </c>
      <c r="J67" s="67"/>
      <c r="L67" s="68"/>
      <c r="M67" s="68"/>
      <c r="N67" s="68"/>
    </row>
    <row r="68" spans="1:14" ht="14.1" customHeight="1" x14ac:dyDescent="0.2">
      <c r="A68" s="173" t="s">
        <v>119</v>
      </c>
      <c r="B68" s="173"/>
      <c r="C68" s="173"/>
      <c r="D68" s="165"/>
      <c r="E68" s="165"/>
      <c r="F68" s="165"/>
      <c r="G68" s="165"/>
      <c r="H68" s="165"/>
      <c r="I68" s="138">
        <v>0</v>
      </c>
      <c r="J68" s="67"/>
      <c r="L68" s="68"/>
      <c r="M68" s="68"/>
      <c r="N68" s="68"/>
    </row>
    <row r="69" spans="1:14" ht="14.1" customHeight="1" x14ac:dyDescent="0.2">
      <c r="A69" s="173" t="s">
        <v>120</v>
      </c>
      <c r="B69" s="173"/>
      <c r="C69" s="173"/>
      <c r="D69" s="165"/>
      <c r="E69" s="165"/>
      <c r="F69" s="165"/>
      <c r="G69" s="165"/>
      <c r="H69" s="165"/>
      <c r="I69" s="138">
        <v>1.35</v>
      </c>
      <c r="J69" s="67"/>
      <c r="L69" s="68"/>
      <c r="M69" s="68"/>
      <c r="N69" s="68"/>
    </row>
    <row r="70" spans="1:14" ht="14.1" customHeight="1" x14ac:dyDescent="0.2">
      <c r="A70" s="164" t="s">
        <v>121</v>
      </c>
      <c r="B70" s="164"/>
      <c r="C70" s="164"/>
      <c r="D70" s="165"/>
      <c r="E70" s="165"/>
      <c r="F70" s="165"/>
      <c r="G70" s="165"/>
      <c r="H70" s="165"/>
      <c r="I70" s="137">
        <v>0</v>
      </c>
      <c r="J70" s="67"/>
      <c r="L70" s="68"/>
      <c r="M70" s="68"/>
      <c r="N70" s="68"/>
    </row>
    <row r="71" spans="1:14" ht="14.1" customHeight="1" x14ac:dyDescent="0.2">
      <c r="A71" s="164" t="s">
        <v>122</v>
      </c>
      <c r="B71" s="164"/>
      <c r="C71" s="164"/>
      <c r="D71" s="165"/>
      <c r="E71" s="165"/>
      <c r="F71" s="165"/>
      <c r="G71" s="165"/>
      <c r="H71" s="165"/>
      <c r="I71" s="137">
        <v>45.88</v>
      </c>
      <c r="J71" s="67"/>
      <c r="L71" s="68"/>
      <c r="M71" s="68"/>
      <c r="N71" s="68"/>
    </row>
    <row r="72" spans="1:14" ht="14.1" customHeight="1" x14ac:dyDescent="0.2">
      <c r="A72" s="164"/>
      <c r="B72" s="164"/>
      <c r="C72" s="164"/>
      <c r="D72" s="165"/>
      <c r="E72" s="165"/>
      <c r="F72" s="165"/>
      <c r="G72" s="165"/>
      <c r="H72" s="165"/>
      <c r="I72" s="137"/>
      <c r="J72" s="67"/>
      <c r="L72" s="68"/>
      <c r="M72" s="68"/>
      <c r="N72" s="68"/>
    </row>
    <row r="73" spans="1:14" ht="5.25" customHeight="1" x14ac:dyDescent="0.2">
      <c r="A73" s="86"/>
      <c r="B73" s="86"/>
      <c r="C73" s="86"/>
      <c r="D73" s="86"/>
      <c r="E73" s="87"/>
      <c r="F73" s="86"/>
      <c r="G73" s="86"/>
      <c r="H73" s="86"/>
      <c r="I73" s="95"/>
      <c r="J73" s="67"/>
      <c r="L73" s="68"/>
      <c r="M73" s="68"/>
      <c r="N73" s="68"/>
    </row>
    <row r="74" spans="1:14" x14ac:dyDescent="0.2">
      <c r="A74" s="90" t="s">
        <v>22</v>
      </c>
      <c r="B74" s="86"/>
      <c r="C74" s="86"/>
      <c r="D74" s="86"/>
      <c r="E74" s="87"/>
      <c r="F74" s="86"/>
      <c r="G74" s="86"/>
      <c r="H74" s="86"/>
      <c r="I74" s="95">
        <f>SUM(I64:I72)</f>
        <v>95.23</v>
      </c>
      <c r="J74" s="67"/>
      <c r="L74" s="68"/>
      <c r="M74" s="68"/>
      <c r="N74" s="68"/>
    </row>
    <row r="75" spans="1:14" x14ac:dyDescent="0.2">
      <c r="A75" s="90" t="s">
        <v>23</v>
      </c>
      <c r="B75" s="86"/>
      <c r="C75" s="86"/>
      <c r="D75" s="86"/>
      <c r="E75" s="87"/>
      <c r="F75" s="86"/>
      <c r="G75" s="86"/>
      <c r="H75" s="86"/>
      <c r="I75" s="95">
        <f>I74/C7</f>
        <v>2.7208571428571431</v>
      </c>
      <c r="J75" s="67"/>
      <c r="L75" s="68"/>
      <c r="M75" s="68"/>
      <c r="N75" s="68"/>
    </row>
    <row r="76" spans="1:14" x14ac:dyDescent="0.2">
      <c r="A76" s="86"/>
      <c r="B76" s="86"/>
      <c r="C76" s="86"/>
      <c r="D76" s="86"/>
      <c r="E76" s="87"/>
      <c r="F76" s="86"/>
      <c r="G76" s="86"/>
      <c r="H76" s="86"/>
      <c r="I76" s="95"/>
      <c r="J76" s="67"/>
      <c r="L76" s="68"/>
      <c r="M76" s="68"/>
      <c r="N76" s="68"/>
    </row>
    <row r="77" spans="1:14" x14ac:dyDescent="0.2">
      <c r="A77" s="90" t="s">
        <v>24</v>
      </c>
      <c r="B77" s="86"/>
      <c r="C77" s="86"/>
      <c r="D77" s="86"/>
      <c r="E77" s="87"/>
      <c r="F77" s="86"/>
      <c r="G77" s="86"/>
      <c r="H77" s="86"/>
      <c r="I77" s="95">
        <f>I59+I74</f>
        <v>206.79150000000004</v>
      </c>
      <c r="J77" s="67"/>
      <c r="L77" s="68"/>
      <c r="M77" s="68"/>
      <c r="N77" s="68"/>
    </row>
    <row r="78" spans="1:14" x14ac:dyDescent="0.2">
      <c r="A78" s="90" t="s">
        <v>25</v>
      </c>
      <c r="B78" s="86"/>
      <c r="C78" s="86"/>
      <c r="D78" s="86"/>
      <c r="E78" s="87"/>
      <c r="F78" s="86"/>
      <c r="G78" s="86"/>
      <c r="H78" s="86"/>
      <c r="I78" s="95">
        <f>I77/C7</f>
        <v>5.9083285714285729</v>
      </c>
      <c r="J78" s="67"/>
      <c r="L78" s="68"/>
      <c r="M78" s="68"/>
      <c r="N78" s="68"/>
    </row>
    <row r="79" spans="1:14" x14ac:dyDescent="0.2">
      <c r="A79" s="86"/>
      <c r="B79" s="86"/>
      <c r="C79" s="86"/>
      <c r="D79" s="86"/>
      <c r="E79" s="87"/>
      <c r="F79" s="86"/>
      <c r="G79" s="86"/>
      <c r="H79" s="86"/>
      <c r="I79" s="95"/>
      <c r="J79" s="67"/>
      <c r="L79" s="68"/>
      <c r="M79" s="68"/>
      <c r="N79" s="68"/>
    </row>
    <row r="80" spans="1:14" x14ac:dyDescent="0.2">
      <c r="A80" s="86" t="s">
        <v>26</v>
      </c>
      <c r="B80" s="86"/>
      <c r="C80" s="86"/>
      <c r="D80" s="86"/>
      <c r="E80" s="87"/>
      <c r="F80" s="86"/>
      <c r="G80" s="86"/>
      <c r="H80" s="86"/>
      <c r="I80" s="95">
        <f>I7-I77</f>
        <v>-66.791500000000042</v>
      </c>
      <c r="J80" s="67"/>
      <c r="L80" s="68"/>
      <c r="M80" s="68"/>
      <c r="N80" s="68"/>
    </row>
    <row r="81" spans="1:14" x14ac:dyDescent="0.2">
      <c r="A81" s="106"/>
      <c r="B81" s="106"/>
      <c r="C81" s="106"/>
      <c r="D81" s="106"/>
      <c r="E81" s="107"/>
      <c r="F81" s="106"/>
      <c r="G81" s="106"/>
      <c r="H81" s="106"/>
      <c r="I81" s="112"/>
      <c r="J81" s="73"/>
      <c r="L81" s="68"/>
      <c r="M81" s="68"/>
      <c r="N81" s="68"/>
    </row>
    <row r="82" spans="1:14" x14ac:dyDescent="0.2">
      <c r="A82" s="113" t="s">
        <v>50</v>
      </c>
      <c r="B82" s="113"/>
      <c r="C82" s="113"/>
      <c r="D82" s="113"/>
      <c r="E82" s="114"/>
      <c r="F82" s="113"/>
      <c r="G82" s="113"/>
      <c r="H82" s="113"/>
      <c r="I82" s="113"/>
      <c r="J82" s="113"/>
      <c r="L82" s="68"/>
      <c r="M82" s="68"/>
      <c r="N82" s="68"/>
    </row>
    <row r="83" spans="1:14" s="116" customFormat="1" x14ac:dyDescent="0.2">
      <c r="A83" s="171"/>
      <c r="B83" s="171"/>
      <c r="C83" s="171"/>
      <c r="D83" s="171"/>
      <c r="E83" s="171"/>
      <c r="F83" s="171"/>
      <c r="G83" s="171"/>
      <c r="H83" s="171"/>
      <c r="I83" s="171"/>
      <c r="J83" s="115"/>
      <c r="L83" s="83"/>
      <c r="M83" s="83"/>
      <c r="N83" s="83"/>
    </row>
    <row r="84" spans="1:14" s="116" customFormat="1" x14ac:dyDescent="0.2">
      <c r="A84" s="172"/>
      <c r="B84" s="172"/>
      <c r="C84" s="172"/>
      <c r="D84" s="172"/>
      <c r="E84" s="172"/>
      <c r="F84" s="172"/>
      <c r="G84" s="172"/>
      <c r="H84" s="172"/>
      <c r="I84" s="172"/>
      <c r="J84" s="115"/>
      <c r="L84" s="83"/>
      <c r="M84" s="83"/>
      <c r="N84" s="83"/>
    </row>
    <row r="85" spans="1:14" s="116" customFormat="1" x14ac:dyDescent="0.2">
      <c r="A85" s="170"/>
      <c r="B85" s="170"/>
      <c r="C85" s="170"/>
      <c r="D85" s="170"/>
      <c r="E85" s="170"/>
      <c r="F85" s="170"/>
      <c r="G85" s="170"/>
      <c r="H85" s="170"/>
      <c r="I85" s="170"/>
      <c r="J85" s="115"/>
      <c r="L85" s="83"/>
      <c r="M85" s="83"/>
      <c r="N85" s="83"/>
    </row>
    <row r="86" spans="1:14" s="116" customFormat="1" x14ac:dyDescent="0.2">
      <c r="A86" s="170"/>
      <c r="B86" s="170"/>
      <c r="C86" s="170"/>
      <c r="D86" s="170"/>
      <c r="E86" s="170"/>
      <c r="F86" s="170"/>
      <c r="G86" s="170"/>
      <c r="H86" s="170"/>
      <c r="I86" s="170"/>
      <c r="J86" s="115"/>
      <c r="L86" s="83"/>
      <c r="M86" s="83"/>
      <c r="N86" s="83"/>
    </row>
    <row r="87" spans="1:14" s="116" customFormat="1" x14ac:dyDescent="0.2">
      <c r="A87" s="170"/>
      <c r="B87" s="170"/>
      <c r="C87" s="170"/>
      <c r="D87" s="170"/>
      <c r="E87" s="170"/>
      <c r="F87" s="170"/>
      <c r="G87" s="170"/>
      <c r="H87" s="170"/>
      <c r="I87" s="170"/>
      <c r="J87" s="115"/>
      <c r="L87" s="83"/>
      <c r="M87" s="83"/>
      <c r="N87" s="83"/>
    </row>
    <row r="88" spans="1:14" x14ac:dyDescent="0.2">
      <c r="A88" s="75"/>
      <c r="B88" s="75"/>
      <c r="C88" s="75"/>
      <c r="D88" s="75"/>
      <c r="E88" s="76"/>
      <c r="F88" s="75"/>
      <c r="G88" s="75"/>
      <c r="H88" s="75"/>
      <c r="I88" s="75"/>
      <c r="J88" s="75"/>
      <c r="L88" s="68"/>
      <c r="M88" s="68"/>
      <c r="N88" s="68"/>
    </row>
    <row r="89" spans="1:14" x14ac:dyDescent="0.2">
      <c r="A89" s="117" t="s">
        <v>35</v>
      </c>
      <c r="B89" s="75"/>
      <c r="C89" s="118" t="s">
        <v>39</v>
      </c>
      <c r="D89" s="75"/>
      <c r="E89" s="76" t="s">
        <v>37</v>
      </c>
      <c r="F89" s="75"/>
      <c r="G89" s="118" t="s">
        <v>38</v>
      </c>
      <c r="H89" s="119"/>
      <c r="I89" s="119"/>
      <c r="J89" s="75"/>
      <c r="L89" s="68"/>
      <c r="M89" s="68"/>
      <c r="N89" s="68"/>
    </row>
    <row r="90" spans="1:14" x14ac:dyDescent="0.2">
      <c r="A90" s="75"/>
      <c r="B90" s="75"/>
      <c r="C90" s="120">
        <v>0.1</v>
      </c>
      <c r="D90" s="75"/>
      <c r="E90" s="76"/>
      <c r="F90" s="75"/>
      <c r="G90" s="120">
        <v>0.1</v>
      </c>
      <c r="H90" s="119"/>
      <c r="I90" s="119"/>
      <c r="J90" s="75"/>
      <c r="L90" s="68"/>
      <c r="M90" s="68"/>
      <c r="N90" s="68"/>
    </row>
    <row r="91" spans="1:14" x14ac:dyDescent="0.2">
      <c r="A91" s="75"/>
      <c r="B91" s="75"/>
      <c r="C91" s="121"/>
      <c r="D91" s="71"/>
      <c r="E91" s="70" t="s">
        <v>36</v>
      </c>
      <c r="F91" s="71"/>
      <c r="G91" s="121"/>
      <c r="H91" s="119"/>
      <c r="I91" s="119"/>
      <c r="J91" s="75"/>
      <c r="L91" s="68"/>
      <c r="M91" s="68"/>
      <c r="N91" s="68"/>
    </row>
    <row r="92" spans="1:14" x14ac:dyDescent="0.2">
      <c r="A92" s="122" t="s">
        <v>34</v>
      </c>
      <c r="B92" s="75"/>
      <c r="C92" s="123">
        <f>E92*(1-C90)</f>
        <v>31.5</v>
      </c>
      <c r="D92" s="124"/>
      <c r="E92" s="125">
        <f>C7</f>
        <v>35</v>
      </c>
      <c r="F92" s="124"/>
      <c r="G92" s="126">
        <f>E92*(1+G90)</f>
        <v>38.5</v>
      </c>
      <c r="H92" s="119"/>
      <c r="I92" s="119"/>
      <c r="J92" s="75"/>
      <c r="L92" s="68"/>
      <c r="M92" s="68"/>
      <c r="N92" s="68"/>
    </row>
    <row r="93" spans="1:14" ht="4.5" customHeight="1" x14ac:dyDescent="0.2">
      <c r="A93" s="75"/>
      <c r="B93" s="75"/>
      <c r="C93" s="75"/>
      <c r="D93" s="75"/>
      <c r="E93" s="76"/>
      <c r="F93" s="75"/>
      <c r="G93" s="75"/>
      <c r="H93" s="119"/>
      <c r="I93" s="119"/>
      <c r="J93" s="75"/>
      <c r="L93" s="68"/>
      <c r="M93" s="68"/>
      <c r="N93" s="68"/>
    </row>
    <row r="94" spans="1:14" x14ac:dyDescent="0.2">
      <c r="A94" s="75" t="s">
        <v>40</v>
      </c>
      <c r="B94" s="75"/>
      <c r="C94" s="127">
        <f>$I$59/C92</f>
        <v>3.5416349206349218</v>
      </c>
      <c r="D94" s="75"/>
      <c r="E94" s="127">
        <f>$I$59/E92</f>
        <v>3.1874714285714298</v>
      </c>
      <c r="F94" s="75"/>
      <c r="G94" s="127">
        <f>$I$59/G92</f>
        <v>2.8977012987012998</v>
      </c>
      <c r="H94" s="119"/>
      <c r="I94" s="119"/>
      <c r="J94" s="75"/>
      <c r="L94" s="68"/>
      <c r="M94" s="68"/>
      <c r="N94" s="68"/>
    </row>
    <row r="95" spans="1:14" ht="4.5" customHeight="1" x14ac:dyDescent="0.2">
      <c r="A95" s="75"/>
      <c r="B95" s="75"/>
      <c r="C95" s="75"/>
      <c r="D95" s="75"/>
      <c r="E95" s="76"/>
      <c r="F95" s="75"/>
      <c r="G95" s="75"/>
      <c r="H95" s="119"/>
      <c r="I95" s="119"/>
      <c r="J95" s="75"/>
      <c r="L95" s="68"/>
      <c r="M95" s="68"/>
      <c r="N95" s="68"/>
    </row>
    <row r="96" spans="1:14" x14ac:dyDescent="0.2">
      <c r="A96" s="75" t="s">
        <v>41</v>
      </c>
      <c r="B96" s="75"/>
      <c r="C96" s="127">
        <f>$I$74/C92</f>
        <v>3.0231746031746032</v>
      </c>
      <c r="D96" s="75"/>
      <c r="E96" s="127">
        <f>$I$74/E92</f>
        <v>2.7208571428571431</v>
      </c>
      <c r="F96" s="75"/>
      <c r="G96" s="127">
        <f>$I$74/G92</f>
        <v>2.4735064935064934</v>
      </c>
      <c r="H96" s="119"/>
      <c r="I96" s="119"/>
      <c r="J96" s="75"/>
      <c r="L96" s="68"/>
      <c r="M96" s="68"/>
      <c r="N96" s="68"/>
    </row>
    <row r="97" spans="1:14" ht="3.75" customHeight="1" x14ac:dyDescent="0.2">
      <c r="A97" s="75"/>
      <c r="B97" s="75"/>
      <c r="C97" s="75"/>
      <c r="D97" s="75"/>
      <c r="E97" s="76"/>
      <c r="F97" s="75"/>
      <c r="G97" s="75"/>
      <c r="H97" s="119"/>
      <c r="I97" s="119"/>
      <c r="J97" s="75"/>
      <c r="L97" s="68"/>
      <c r="M97" s="68"/>
      <c r="N97" s="68"/>
    </row>
    <row r="98" spans="1:14" x14ac:dyDescent="0.2">
      <c r="A98" s="75" t="s">
        <v>42</v>
      </c>
      <c r="B98" s="75"/>
      <c r="C98" s="127">
        <f>$I$77/C92</f>
        <v>6.564809523809525</v>
      </c>
      <c r="D98" s="75"/>
      <c r="E98" s="127">
        <f>$I$77/E92</f>
        <v>5.9083285714285729</v>
      </c>
      <c r="F98" s="75"/>
      <c r="G98" s="127">
        <f>$I$77/G92</f>
        <v>5.3712077922077937</v>
      </c>
      <c r="H98" s="119"/>
      <c r="I98" s="119"/>
      <c r="J98" s="75"/>
      <c r="L98" s="68"/>
      <c r="M98" s="68"/>
      <c r="N98" s="68"/>
    </row>
    <row r="99" spans="1:14" ht="5.25" customHeight="1" x14ac:dyDescent="0.2">
      <c r="A99" s="113"/>
      <c r="B99" s="113"/>
      <c r="C99" s="113"/>
      <c r="D99" s="113"/>
      <c r="E99" s="114"/>
      <c r="F99" s="113"/>
      <c r="G99" s="113"/>
      <c r="H99" s="128"/>
      <c r="I99" s="128"/>
      <c r="J99" s="75"/>
      <c r="L99" s="68"/>
      <c r="M99" s="68"/>
      <c r="N99" s="68"/>
    </row>
    <row r="100" spans="1:14" x14ac:dyDescent="0.2">
      <c r="A100" s="75"/>
      <c r="B100" s="75"/>
      <c r="C100" s="75"/>
      <c r="D100" s="75"/>
      <c r="E100" s="76"/>
      <c r="F100" s="75"/>
      <c r="G100" s="75"/>
      <c r="H100" s="119"/>
      <c r="I100" s="119"/>
      <c r="J100" s="75"/>
      <c r="L100" s="68"/>
      <c r="M100" s="68"/>
      <c r="N100" s="68"/>
    </row>
    <row r="101" spans="1:14" x14ac:dyDescent="0.2">
      <c r="A101" s="75"/>
      <c r="B101" s="75"/>
      <c r="C101" s="71"/>
      <c r="D101" s="71"/>
      <c r="E101" s="72" t="s">
        <v>34</v>
      </c>
      <c r="F101" s="71"/>
      <c r="G101" s="71"/>
      <c r="H101" s="119"/>
      <c r="I101" s="119"/>
      <c r="J101" s="75"/>
      <c r="L101" s="68"/>
      <c r="M101" s="68"/>
      <c r="N101" s="68"/>
    </row>
    <row r="102" spans="1:14" x14ac:dyDescent="0.2">
      <c r="A102" s="122" t="s">
        <v>36</v>
      </c>
      <c r="B102" s="75"/>
      <c r="C102" s="129">
        <f>E102*(1-C90)</f>
        <v>3.6</v>
      </c>
      <c r="D102" s="124"/>
      <c r="E102" s="130">
        <f>G7</f>
        <v>4</v>
      </c>
      <c r="F102" s="124"/>
      <c r="G102" s="129">
        <f>E102*(1+G90)</f>
        <v>4.4000000000000004</v>
      </c>
      <c r="H102" s="119"/>
      <c r="I102" s="119"/>
      <c r="J102" s="75"/>
      <c r="L102" s="68"/>
      <c r="M102" s="68"/>
      <c r="N102" s="68"/>
    </row>
    <row r="103" spans="1:14" ht="4.5" customHeight="1" x14ac:dyDescent="0.2">
      <c r="A103" s="75"/>
      <c r="B103" s="75"/>
      <c r="C103" s="75"/>
      <c r="D103" s="75"/>
      <c r="E103" s="76"/>
      <c r="F103" s="75"/>
      <c r="G103" s="75"/>
      <c r="H103" s="119"/>
      <c r="I103" s="119"/>
      <c r="J103" s="75"/>
      <c r="L103" s="68"/>
      <c r="M103" s="68"/>
      <c r="N103" s="68"/>
    </row>
    <row r="104" spans="1:14" x14ac:dyDescent="0.2">
      <c r="A104" s="75" t="s">
        <v>40</v>
      </c>
      <c r="B104" s="75"/>
      <c r="C104" s="131">
        <f>$I$59/C102</f>
        <v>30.989305555555564</v>
      </c>
      <c r="D104" s="75"/>
      <c r="E104" s="131">
        <f>$I$59/E102</f>
        <v>27.890375000000009</v>
      </c>
      <c r="F104" s="75"/>
      <c r="G104" s="131">
        <f>$I$59/G102</f>
        <v>25.354886363636371</v>
      </c>
      <c r="H104" s="119"/>
      <c r="I104" s="119"/>
      <c r="J104" s="75"/>
      <c r="L104" s="68"/>
      <c r="M104" s="68"/>
      <c r="N104" s="68"/>
    </row>
    <row r="105" spans="1:14" ht="3" customHeight="1" x14ac:dyDescent="0.2">
      <c r="A105" s="75"/>
      <c r="B105" s="75"/>
      <c r="C105" s="75"/>
      <c r="D105" s="75"/>
      <c r="E105" s="76"/>
      <c r="F105" s="75"/>
      <c r="G105" s="75"/>
      <c r="H105" s="119"/>
      <c r="I105" s="119"/>
      <c r="J105" s="75"/>
      <c r="L105" s="68"/>
      <c r="M105" s="68"/>
      <c r="N105" s="68"/>
    </row>
    <row r="106" spans="1:14" x14ac:dyDescent="0.2">
      <c r="A106" s="75" t="s">
        <v>41</v>
      </c>
      <c r="B106" s="75"/>
      <c r="C106" s="131">
        <f>$I$74/C102</f>
        <v>26.452777777777779</v>
      </c>
      <c r="D106" s="75"/>
      <c r="E106" s="131">
        <f>$I$74/E102</f>
        <v>23.807500000000001</v>
      </c>
      <c r="F106" s="75"/>
      <c r="G106" s="131">
        <f>$I$74/G102</f>
        <v>21.643181818181816</v>
      </c>
      <c r="H106" s="119"/>
      <c r="I106" s="119"/>
      <c r="J106" s="75"/>
      <c r="L106" s="68"/>
      <c r="M106" s="68"/>
      <c r="N106" s="68"/>
    </row>
    <row r="107" spans="1:14" ht="3.75" customHeight="1" x14ac:dyDescent="0.2">
      <c r="A107" s="75"/>
      <c r="B107" s="75"/>
      <c r="C107" s="75"/>
      <c r="D107" s="75"/>
      <c r="E107" s="76"/>
      <c r="F107" s="75"/>
      <c r="G107" s="75"/>
      <c r="H107" s="119"/>
      <c r="I107" s="119"/>
      <c r="J107" s="75"/>
      <c r="L107" s="68"/>
      <c r="M107" s="68"/>
      <c r="N107" s="68"/>
    </row>
    <row r="108" spans="1:14" x14ac:dyDescent="0.2">
      <c r="A108" s="75" t="s">
        <v>42</v>
      </c>
      <c r="B108" s="75"/>
      <c r="C108" s="131">
        <f>$I$77/C102</f>
        <v>57.442083333333343</v>
      </c>
      <c r="D108" s="75"/>
      <c r="E108" s="131">
        <f>$I$77/E102</f>
        <v>51.69787500000001</v>
      </c>
      <c r="F108" s="75"/>
      <c r="G108" s="131">
        <f>$I$77/G102</f>
        <v>46.998068181818191</v>
      </c>
      <c r="H108" s="119"/>
      <c r="I108" s="119"/>
      <c r="J108" s="75"/>
      <c r="L108" s="68"/>
      <c r="M108" s="68"/>
      <c r="N108" s="68"/>
    </row>
    <row r="109" spans="1:14" ht="5.25" customHeight="1" x14ac:dyDescent="0.2">
      <c r="A109" s="75"/>
      <c r="B109" s="75"/>
      <c r="C109" s="75"/>
      <c r="D109" s="75"/>
      <c r="E109" s="76"/>
      <c r="F109" s="75"/>
      <c r="G109" s="75"/>
      <c r="H109" s="119"/>
      <c r="I109" s="119"/>
      <c r="J109" s="75"/>
      <c r="L109" s="68"/>
      <c r="M109" s="68"/>
      <c r="N109" s="68"/>
    </row>
    <row r="110" spans="1:14" x14ac:dyDescent="0.2">
      <c r="A110" s="71"/>
      <c r="B110" s="71"/>
      <c r="C110" s="71"/>
      <c r="D110" s="71"/>
      <c r="E110" s="72"/>
      <c r="F110" s="71"/>
      <c r="G110" s="71"/>
      <c r="H110" s="132"/>
      <c r="I110" s="132"/>
      <c r="J110" s="75"/>
      <c r="L110" s="68"/>
      <c r="M110" s="68"/>
      <c r="N110" s="68"/>
    </row>
    <row r="111" spans="1:14" x14ac:dyDescent="0.2">
      <c r="A111" s="75"/>
      <c r="B111" s="75"/>
      <c r="C111" s="75"/>
      <c r="D111" s="75"/>
      <c r="E111" s="76"/>
      <c r="F111" s="75"/>
      <c r="G111" s="75"/>
      <c r="H111" s="75"/>
      <c r="I111" s="75"/>
      <c r="J111" s="75"/>
      <c r="L111" s="68"/>
      <c r="M111" s="68"/>
      <c r="N111" s="68"/>
    </row>
    <row r="112" spans="1:14" x14ac:dyDescent="0.2">
      <c r="A112" s="133" t="s">
        <v>45</v>
      </c>
      <c r="B112" s="75"/>
      <c r="C112" s="167"/>
      <c r="D112" s="167"/>
      <c r="E112" s="167"/>
      <c r="F112" s="134"/>
      <c r="G112" s="134"/>
      <c r="H112" s="75"/>
      <c r="I112" s="75"/>
      <c r="J112" s="75"/>
      <c r="L112" s="68"/>
      <c r="M112" s="68"/>
      <c r="N112" s="68"/>
    </row>
    <row r="113" spans="1:14" x14ac:dyDescent="0.2">
      <c r="A113" s="133" t="s">
        <v>43</v>
      </c>
      <c r="B113" s="75"/>
      <c r="C113" s="167"/>
      <c r="D113" s="167"/>
      <c r="E113" s="167"/>
      <c r="F113" s="167"/>
      <c r="G113" s="167"/>
      <c r="H113" s="75"/>
      <c r="I113" s="75"/>
      <c r="J113" s="75"/>
      <c r="L113" s="68"/>
      <c r="M113" s="68"/>
      <c r="N113" s="68"/>
    </row>
    <row r="114" spans="1:14" x14ac:dyDescent="0.2">
      <c r="A114" s="133" t="s">
        <v>44</v>
      </c>
      <c r="B114" s="75"/>
      <c r="C114" s="167"/>
      <c r="D114" s="167"/>
      <c r="E114" s="167"/>
      <c r="F114" s="167"/>
      <c r="G114" s="167"/>
      <c r="H114" s="75"/>
      <c r="I114" s="75"/>
      <c r="J114" s="75"/>
      <c r="L114" s="68"/>
      <c r="M114" s="68"/>
      <c r="N114" s="68"/>
    </row>
    <row r="115" spans="1:14" x14ac:dyDescent="0.2">
      <c r="A115" s="75"/>
      <c r="B115" s="75"/>
      <c r="C115" s="167"/>
      <c r="D115" s="167"/>
      <c r="E115" s="167"/>
      <c r="F115" s="167"/>
      <c r="G115" s="167"/>
      <c r="H115" s="75"/>
      <c r="I115" s="75"/>
      <c r="J115" s="75"/>
      <c r="L115" s="68"/>
      <c r="M115" s="68"/>
      <c r="N115" s="68"/>
    </row>
    <row r="116" spans="1:14" x14ac:dyDescent="0.2">
      <c r="A116" s="75"/>
      <c r="B116" s="75"/>
      <c r="C116" s="167"/>
      <c r="D116" s="167"/>
      <c r="E116" s="167"/>
      <c r="F116" s="167"/>
      <c r="G116" s="167"/>
      <c r="H116" s="75"/>
      <c r="I116" s="75"/>
      <c r="J116" s="75"/>
      <c r="L116" s="68"/>
      <c r="M116" s="68"/>
      <c r="N116" s="68"/>
    </row>
    <row r="117" spans="1:14" x14ac:dyDescent="0.2">
      <c r="A117" s="75"/>
      <c r="B117" s="75"/>
      <c r="C117" s="75"/>
      <c r="D117" s="75"/>
      <c r="E117" s="76"/>
      <c r="F117" s="75"/>
      <c r="G117" s="75"/>
      <c r="H117" s="75"/>
      <c r="I117" s="75"/>
      <c r="J117" s="75"/>
      <c r="L117" s="68"/>
      <c r="M117" s="68"/>
      <c r="N117" s="68"/>
    </row>
  </sheetData>
  <sheetProtection sheet="1" objects="1" scenarios="1"/>
  <mergeCells count="27">
    <mergeCell ref="C115:G115"/>
    <mergeCell ref="C116:G116"/>
    <mergeCell ref="A85:I85"/>
    <mergeCell ref="A86:I86"/>
    <mergeCell ref="A87:I87"/>
    <mergeCell ref="C112:E112"/>
    <mergeCell ref="C113:G113"/>
    <mergeCell ref="C114:G114"/>
    <mergeCell ref="A84:I84"/>
    <mergeCell ref="A68:C68"/>
    <mergeCell ref="D68:H68"/>
    <mergeCell ref="A69:C69"/>
    <mergeCell ref="D69:H69"/>
    <mergeCell ref="A70:C70"/>
    <mergeCell ref="D70:H70"/>
    <mergeCell ref="A71:C71"/>
    <mergeCell ref="D71:H71"/>
    <mergeCell ref="A72:C72"/>
    <mergeCell ref="D72:H72"/>
    <mergeCell ref="A83:I83"/>
    <mergeCell ref="A67:C67"/>
    <mergeCell ref="D67:H67"/>
    <mergeCell ref="A1:J1"/>
    <mergeCell ref="A65:C65"/>
    <mergeCell ref="D65:H65"/>
    <mergeCell ref="A66:C66"/>
    <mergeCell ref="D66:H66"/>
  </mergeCells>
  <pageMargins left="1.25" right="0.75" top="0.25" bottom="0.75" header="0.5" footer="0.5"/>
  <pageSetup scale="86" orientation="portrait" r:id="rId1"/>
  <headerFooter alignWithMargins="0">
    <oddFooter>&amp;L&amp;A&amp;CUniversity of Idaho&amp;RAERS Dept</oddFooter>
  </headerFooter>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zoomScaleNormal="100" workbookViewId="0">
      <pane ySplit="4" topLeftCell="A5" activePane="bottomLeft" state="frozen"/>
      <selection pane="bottomLeft" sqref="A1:J1"/>
    </sheetView>
  </sheetViews>
  <sheetFormatPr defaultRowHeight="12.75" x14ac:dyDescent="0.2"/>
  <cols>
    <col min="1" max="1" width="26.7109375" style="50" customWidth="1"/>
    <col min="2" max="2" width="2" style="50" customWidth="1"/>
    <col min="3" max="3" width="11.7109375" style="50" customWidth="1"/>
    <col min="4" max="4" width="1.140625" style="50" customWidth="1"/>
    <col min="5" max="5" width="10.7109375" style="135" customWidth="1"/>
    <col min="6" max="6" width="1.5703125" style="50" customWidth="1"/>
    <col min="7" max="7" width="10.7109375" style="50" customWidth="1"/>
    <col min="8" max="8" width="1.7109375" style="50" customWidth="1"/>
    <col min="9" max="9" width="16.7109375" style="68" customWidth="1"/>
    <col min="10" max="10" width="1.5703125" style="50" customWidth="1"/>
    <col min="11" max="11" width="0.85546875" style="50" customWidth="1"/>
    <col min="12" max="12" width="9.140625" style="50" hidden="1" customWidth="1"/>
    <col min="13" max="13" width="10.7109375" style="50" customWidth="1"/>
    <col min="14" max="16384" width="9.140625" style="50"/>
  </cols>
  <sheetData>
    <row r="1" spans="1:14" ht="30" customHeight="1" x14ac:dyDescent="0.2">
      <c r="A1" s="176" t="s">
        <v>156</v>
      </c>
      <c r="B1" s="176"/>
      <c r="C1" s="176"/>
      <c r="D1" s="176"/>
      <c r="E1" s="176"/>
      <c r="F1" s="176"/>
      <c r="G1" s="176"/>
      <c r="H1" s="176"/>
      <c r="I1" s="176"/>
      <c r="J1" s="176"/>
      <c r="L1" s="68"/>
      <c r="M1" s="147" t="s">
        <v>164</v>
      </c>
    </row>
    <row r="2" spans="1:14" ht="3.75" customHeight="1" x14ac:dyDescent="0.2">
      <c r="A2" s="58"/>
      <c r="B2" s="58"/>
      <c r="C2" s="58"/>
      <c r="D2" s="58"/>
      <c r="E2" s="60"/>
      <c r="F2" s="58"/>
      <c r="G2" s="58"/>
      <c r="H2" s="58"/>
      <c r="I2" s="61"/>
      <c r="J2" s="58"/>
    </row>
    <row r="3" spans="1:14" ht="15" x14ac:dyDescent="0.2">
      <c r="A3" s="62"/>
      <c r="B3" s="62"/>
      <c r="C3" s="63" t="s">
        <v>2</v>
      </c>
      <c r="D3" s="64"/>
      <c r="E3" s="65"/>
      <c r="F3" s="64"/>
      <c r="G3" s="64" t="s">
        <v>5</v>
      </c>
      <c r="H3" s="64"/>
      <c r="I3" s="66" t="s">
        <v>8</v>
      </c>
      <c r="J3" s="67"/>
      <c r="L3" s="68"/>
      <c r="M3" s="68"/>
      <c r="N3" s="68"/>
    </row>
    <row r="4" spans="1:14" ht="15" x14ac:dyDescent="0.2">
      <c r="A4" s="69" t="s">
        <v>1</v>
      </c>
      <c r="B4" s="62"/>
      <c r="C4" s="63" t="s">
        <v>3</v>
      </c>
      <c r="D4" s="64"/>
      <c r="E4" s="65" t="s">
        <v>4</v>
      </c>
      <c r="F4" s="64"/>
      <c r="G4" s="64" t="s">
        <v>6</v>
      </c>
      <c r="H4" s="64"/>
      <c r="I4" s="66" t="s">
        <v>7</v>
      </c>
      <c r="J4" s="67"/>
      <c r="L4" s="68"/>
      <c r="M4" s="68"/>
      <c r="N4" s="68"/>
    </row>
    <row r="5" spans="1:14" ht="5.25" customHeight="1" x14ac:dyDescent="0.2">
      <c r="A5" s="70"/>
      <c r="B5" s="71"/>
      <c r="C5" s="71"/>
      <c r="D5" s="71"/>
      <c r="E5" s="72"/>
      <c r="F5" s="71"/>
      <c r="G5" s="71"/>
      <c r="H5" s="71"/>
      <c r="I5" s="73"/>
      <c r="J5" s="73"/>
      <c r="L5" s="68"/>
      <c r="M5" s="68"/>
      <c r="N5" s="68"/>
    </row>
    <row r="6" spans="1:14" x14ac:dyDescent="0.2">
      <c r="A6" s="74" t="s">
        <v>0</v>
      </c>
      <c r="B6" s="75"/>
      <c r="C6" s="75"/>
      <c r="D6" s="75"/>
      <c r="E6" s="76"/>
      <c r="F6" s="75"/>
      <c r="G6" s="75"/>
      <c r="H6" s="75"/>
      <c r="I6" s="67"/>
      <c r="J6" s="67"/>
      <c r="L6" s="68"/>
      <c r="M6" s="68"/>
      <c r="N6" s="68"/>
    </row>
    <row r="7" spans="1:14" x14ac:dyDescent="0.2">
      <c r="A7" s="6" t="s">
        <v>46</v>
      </c>
      <c r="B7" s="3"/>
      <c r="C7" s="6">
        <v>55</v>
      </c>
      <c r="D7" s="3"/>
      <c r="E7" s="9" t="s">
        <v>32</v>
      </c>
      <c r="F7" s="3"/>
      <c r="G7" s="152">
        <v>5.75</v>
      </c>
      <c r="H7" s="78"/>
      <c r="I7" s="81">
        <f>C7*G7</f>
        <v>316.25</v>
      </c>
      <c r="J7" s="82"/>
      <c r="L7" s="83"/>
      <c r="M7" s="83"/>
      <c r="N7" s="68"/>
    </row>
    <row r="8" spans="1:14" ht="6.75" customHeight="1" x14ac:dyDescent="0.2">
      <c r="A8" s="78"/>
      <c r="B8" s="78"/>
      <c r="C8" s="78"/>
      <c r="D8" s="78"/>
      <c r="E8" s="84"/>
      <c r="F8" s="78"/>
      <c r="G8" s="85"/>
      <c r="H8" s="78"/>
      <c r="I8" s="81"/>
      <c r="J8" s="82"/>
      <c r="L8" s="83"/>
      <c r="M8" s="83"/>
      <c r="N8" s="83"/>
    </row>
    <row r="9" spans="1:14" x14ac:dyDescent="0.2">
      <c r="A9" s="74" t="s">
        <v>9</v>
      </c>
      <c r="B9" s="86"/>
      <c r="C9" s="86"/>
      <c r="D9" s="86"/>
      <c r="E9" s="87"/>
      <c r="F9" s="86"/>
      <c r="G9" s="88"/>
      <c r="H9" s="86"/>
      <c r="I9" s="89"/>
      <c r="J9" s="67"/>
      <c r="L9" s="68"/>
      <c r="M9" s="68"/>
      <c r="N9" s="68"/>
    </row>
    <row r="10" spans="1:14" ht="6.75" customHeight="1" x14ac:dyDescent="0.2">
      <c r="A10" s="86"/>
      <c r="B10" s="86"/>
      <c r="C10" s="86"/>
      <c r="D10" s="86"/>
      <c r="E10" s="87"/>
      <c r="F10" s="86"/>
      <c r="G10" s="88"/>
      <c r="H10" s="86"/>
      <c r="I10" s="89"/>
      <c r="J10" s="67"/>
      <c r="L10" s="68"/>
      <c r="M10" s="68"/>
      <c r="N10" s="68"/>
    </row>
    <row r="11" spans="1:14" x14ac:dyDescent="0.2">
      <c r="A11" s="90" t="s">
        <v>10</v>
      </c>
      <c r="B11" s="86"/>
      <c r="C11" s="86"/>
      <c r="D11" s="86"/>
      <c r="E11" s="87"/>
      <c r="F11" s="86"/>
      <c r="G11" s="88"/>
      <c r="H11" s="86"/>
      <c r="I11" s="91">
        <f>SUM(I12:I13)</f>
        <v>15.600000000000001</v>
      </c>
      <c r="J11" s="67"/>
      <c r="L11" s="68"/>
      <c r="M11" s="68"/>
      <c r="N11" s="68"/>
    </row>
    <row r="12" spans="1:14" x14ac:dyDescent="0.2">
      <c r="A12" s="7" t="s">
        <v>110</v>
      </c>
      <c r="B12" s="1"/>
      <c r="C12" s="7">
        <v>60</v>
      </c>
      <c r="D12" s="1"/>
      <c r="E12" s="8" t="s">
        <v>27</v>
      </c>
      <c r="F12" s="1"/>
      <c r="G12" s="138">
        <v>0.26</v>
      </c>
      <c r="H12" s="86"/>
      <c r="I12" s="89">
        <f>C12*G12</f>
        <v>15.600000000000001</v>
      </c>
      <c r="J12" s="67"/>
      <c r="K12" s="142"/>
      <c r="L12" s="68"/>
      <c r="M12" s="68"/>
      <c r="N12" s="68"/>
    </row>
    <row r="13" spans="1:14" x14ac:dyDescent="0.2">
      <c r="A13" s="92"/>
      <c r="B13" s="86"/>
      <c r="C13" s="92"/>
      <c r="D13" s="86"/>
      <c r="E13" s="93"/>
      <c r="F13" s="86"/>
      <c r="G13" s="94"/>
      <c r="H13" s="86"/>
      <c r="I13" s="89">
        <f>C13*G13</f>
        <v>0</v>
      </c>
      <c r="J13" s="67"/>
      <c r="L13" s="68"/>
      <c r="M13" s="68"/>
      <c r="N13" s="68"/>
    </row>
    <row r="14" spans="1:14" ht="7.5" customHeight="1" x14ac:dyDescent="0.2">
      <c r="A14" s="86"/>
      <c r="B14" s="86"/>
      <c r="C14" s="86"/>
      <c r="D14" s="86"/>
      <c r="E14" s="87"/>
      <c r="F14" s="86"/>
      <c r="G14" s="88"/>
      <c r="H14" s="86"/>
      <c r="I14" s="89"/>
      <c r="J14" s="67"/>
      <c r="L14" s="68"/>
      <c r="M14" s="68"/>
      <c r="N14" s="68"/>
    </row>
    <row r="15" spans="1:14" x14ac:dyDescent="0.2">
      <c r="A15" s="90" t="s">
        <v>11</v>
      </c>
      <c r="B15" s="86"/>
      <c r="C15" s="86"/>
      <c r="D15" s="86"/>
      <c r="E15" s="87"/>
      <c r="F15" s="86"/>
      <c r="G15" s="88"/>
      <c r="H15" s="86"/>
      <c r="I15" s="91">
        <f>SUM(I16:I21)</f>
        <v>44.650000000000006</v>
      </c>
      <c r="J15" s="67"/>
      <c r="L15" s="68"/>
      <c r="M15" s="68"/>
      <c r="N15" s="68"/>
    </row>
    <row r="16" spans="1:14" x14ac:dyDescent="0.2">
      <c r="A16" s="7" t="s">
        <v>86</v>
      </c>
      <c r="B16" s="1"/>
      <c r="C16" s="7">
        <v>50</v>
      </c>
      <c r="D16" s="1"/>
      <c r="E16" s="8" t="s">
        <v>27</v>
      </c>
      <c r="F16" s="1"/>
      <c r="G16" s="138">
        <v>0.55000000000000004</v>
      </c>
      <c r="H16" s="86"/>
      <c r="I16" s="89">
        <f t="shared" ref="I16:I21" si="0">C16*G16</f>
        <v>27.500000000000004</v>
      </c>
      <c r="J16" s="67"/>
      <c r="L16" s="68"/>
      <c r="M16" s="68"/>
      <c r="N16" s="68"/>
    </row>
    <row r="17" spans="1:16" x14ac:dyDescent="0.2">
      <c r="A17" s="7" t="s">
        <v>85</v>
      </c>
      <c r="B17" s="1"/>
      <c r="C17" s="7">
        <v>5</v>
      </c>
      <c r="D17" s="1"/>
      <c r="E17" s="8" t="s">
        <v>27</v>
      </c>
      <c r="F17" s="1"/>
      <c r="G17" s="138">
        <v>0.73</v>
      </c>
      <c r="H17" s="86"/>
      <c r="I17" s="89">
        <f t="shared" si="0"/>
        <v>3.65</v>
      </c>
      <c r="J17" s="67"/>
      <c r="L17" s="68"/>
      <c r="M17" s="68"/>
      <c r="N17" s="68"/>
    </row>
    <row r="18" spans="1:16" x14ac:dyDescent="0.2">
      <c r="A18" s="47" t="s">
        <v>124</v>
      </c>
      <c r="B18" s="1"/>
      <c r="C18" s="7">
        <v>15</v>
      </c>
      <c r="D18" s="1"/>
      <c r="E18" s="8" t="s">
        <v>27</v>
      </c>
      <c r="F18" s="1"/>
      <c r="G18" s="138">
        <v>0.72</v>
      </c>
      <c r="H18" s="86"/>
      <c r="I18" s="89">
        <f t="shared" si="0"/>
        <v>10.799999999999999</v>
      </c>
      <c r="J18" s="67"/>
      <c r="L18" s="68"/>
      <c r="M18" s="68"/>
      <c r="N18" s="68"/>
    </row>
    <row r="19" spans="1:16" x14ac:dyDescent="0.2">
      <c r="A19" s="47" t="s">
        <v>128</v>
      </c>
      <c r="B19" s="1"/>
      <c r="C19" s="7">
        <v>10</v>
      </c>
      <c r="D19" s="1"/>
      <c r="E19" s="8" t="s">
        <v>27</v>
      </c>
      <c r="F19" s="1"/>
      <c r="G19" s="138">
        <v>0.27</v>
      </c>
      <c r="H19" s="86"/>
      <c r="I19" s="95">
        <f t="shared" si="0"/>
        <v>2.7</v>
      </c>
      <c r="J19" s="67"/>
      <c r="L19" s="68"/>
      <c r="M19" s="68"/>
      <c r="N19" s="68"/>
    </row>
    <row r="20" spans="1:16" x14ac:dyDescent="0.2">
      <c r="A20" s="92"/>
      <c r="B20" s="86"/>
      <c r="C20" s="92"/>
      <c r="D20" s="86"/>
      <c r="E20" s="93"/>
      <c r="F20" s="86"/>
      <c r="G20" s="136"/>
      <c r="H20" s="86"/>
      <c r="I20" s="95">
        <f t="shared" si="0"/>
        <v>0</v>
      </c>
      <c r="J20" s="67"/>
      <c r="L20" s="68"/>
      <c r="M20" s="68"/>
      <c r="N20" s="68"/>
    </row>
    <row r="21" spans="1:16" x14ac:dyDescent="0.2">
      <c r="A21" s="92"/>
      <c r="B21" s="86"/>
      <c r="C21" s="92"/>
      <c r="D21" s="86"/>
      <c r="E21" s="93"/>
      <c r="F21" s="86"/>
      <c r="G21" s="136"/>
      <c r="H21" s="86"/>
      <c r="I21" s="95">
        <f t="shared" si="0"/>
        <v>0</v>
      </c>
      <c r="J21" s="67"/>
      <c r="L21" s="68"/>
      <c r="M21" s="68"/>
      <c r="N21" s="68"/>
    </row>
    <row r="22" spans="1:16" ht="6" customHeight="1" x14ac:dyDescent="0.2">
      <c r="A22" s="86"/>
      <c r="B22" s="86"/>
      <c r="C22" s="86"/>
      <c r="D22" s="86"/>
      <c r="E22" s="87"/>
      <c r="F22" s="86"/>
      <c r="G22" s="88"/>
      <c r="H22" s="86"/>
      <c r="I22" s="95"/>
      <c r="J22" s="67"/>
      <c r="L22" s="68"/>
      <c r="M22" s="68"/>
      <c r="N22" s="68"/>
    </row>
    <row r="23" spans="1:16" x14ac:dyDescent="0.2">
      <c r="A23" s="90" t="s">
        <v>12</v>
      </c>
      <c r="B23" s="86"/>
      <c r="C23" s="86"/>
      <c r="D23" s="86"/>
      <c r="E23" s="87"/>
      <c r="F23" s="86"/>
      <c r="G23" s="88"/>
      <c r="H23" s="86"/>
      <c r="I23" s="96">
        <f>SUM(I24:I27)</f>
        <v>29.636000000000003</v>
      </c>
      <c r="J23" s="67"/>
      <c r="L23" s="68"/>
      <c r="M23" s="68"/>
      <c r="N23" s="68"/>
    </row>
    <row r="24" spans="1:16" x14ac:dyDescent="0.2">
      <c r="A24" s="47" t="s">
        <v>129</v>
      </c>
      <c r="B24" s="1"/>
      <c r="C24" s="7">
        <v>16</v>
      </c>
      <c r="D24" s="1"/>
      <c r="E24" s="8" t="s">
        <v>115</v>
      </c>
      <c r="F24" s="1"/>
      <c r="G24" s="138">
        <v>0.21</v>
      </c>
      <c r="H24" s="86"/>
      <c r="I24" s="95">
        <f>C24*G24</f>
        <v>3.36</v>
      </c>
      <c r="J24" s="67"/>
      <c r="L24" s="68"/>
      <c r="M24" s="68"/>
      <c r="N24" s="68"/>
    </row>
    <row r="25" spans="1:16" x14ac:dyDescent="0.2">
      <c r="A25" s="47" t="s">
        <v>112</v>
      </c>
      <c r="B25" s="1"/>
      <c r="C25" s="144">
        <v>3</v>
      </c>
      <c r="D25" s="1"/>
      <c r="E25" s="145" t="s">
        <v>27</v>
      </c>
      <c r="F25" s="1"/>
      <c r="G25" s="152">
        <v>0.6</v>
      </c>
      <c r="H25" s="86"/>
      <c r="I25" s="95">
        <f>C25*G25</f>
        <v>1.7999999999999998</v>
      </c>
      <c r="J25" s="67"/>
      <c r="K25" s="142"/>
      <c r="L25" s="143"/>
      <c r="M25" s="68"/>
      <c r="N25" s="68"/>
    </row>
    <row r="26" spans="1:16" x14ac:dyDescent="0.2">
      <c r="A26" s="47" t="s">
        <v>134</v>
      </c>
      <c r="B26" s="1"/>
      <c r="C26" s="144">
        <v>1.2</v>
      </c>
      <c r="D26" s="1"/>
      <c r="E26" s="8" t="s">
        <v>125</v>
      </c>
      <c r="F26" s="1"/>
      <c r="G26" s="138">
        <v>5.5</v>
      </c>
      <c r="H26" s="86"/>
      <c r="I26" s="95">
        <f>C26*G26</f>
        <v>6.6</v>
      </c>
      <c r="J26" s="67"/>
      <c r="L26" s="68"/>
      <c r="M26" s="68"/>
      <c r="N26" s="68"/>
    </row>
    <row r="27" spans="1:16" x14ac:dyDescent="0.2">
      <c r="A27" s="92" t="s">
        <v>123</v>
      </c>
      <c r="B27" s="86"/>
      <c r="C27" s="97">
        <v>16.399999999999999</v>
      </c>
      <c r="D27" s="86"/>
      <c r="E27" s="8" t="s">
        <v>115</v>
      </c>
      <c r="F27" s="86"/>
      <c r="G27" s="137">
        <v>1.0900000000000001</v>
      </c>
      <c r="H27" s="86"/>
      <c r="I27" s="95">
        <f>C27*G27</f>
        <v>17.876000000000001</v>
      </c>
      <c r="J27" s="67"/>
      <c r="L27" s="68"/>
      <c r="M27" s="68"/>
      <c r="N27" s="68"/>
    </row>
    <row r="28" spans="1:16" ht="5.25" customHeight="1" x14ac:dyDescent="0.2">
      <c r="A28" s="86"/>
      <c r="B28" s="86"/>
      <c r="C28" s="86"/>
      <c r="D28" s="86"/>
      <c r="E28" s="87"/>
      <c r="F28" s="86"/>
      <c r="G28" s="88"/>
      <c r="H28" s="86"/>
      <c r="I28" s="95"/>
      <c r="J28" s="67"/>
      <c r="L28" s="68"/>
      <c r="M28" s="68"/>
      <c r="N28" s="68"/>
    </row>
    <row r="29" spans="1:16" x14ac:dyDescent="0.2">
      <c r="A29" s="90" t="s">
        <v>30</v>
      </c>
      <c r="B29" s="86"/>
      <c r="C29" s="86"/>
      <c r="D29" s="86"/>
      <c r="E29" s="87"/>
      <c r="F29" s="86"/>
      <c r="G29" s="88"/>
      <c r="H29" s="86"/>
      <c r="I29" s="96">
        <f>SUM(I30:I34)</f>
        <v>15.5</v>
      </c>
      <c r="J29" s="67"/>
      <c r="L29" s="68"/>
      <c r="M29" s="68"/>
      <c r="N29" s="47"/>
    </row>
    <row r="30" spans="1:16" x14ac:dyDescent="0.2">
      <c r="A30" s="149" t="s">
        <v>139</v>
      </c>
      <c r="B30" s="148"/>
      <c r="C30" s="149">
        <v>1</v>
      </c>
      <c r="D30" s="148"/>
      <c r="E30" s="93" t="s">
        <v>113</v>
      </c>
      <c r="F30" s="148"/>
      <c r="G30" s="137">
        <v>7.25</v>
      </c>
      <c r="H30" s="86"/>
      <c r="I30" s="95">
        <f>C30*G30</f>
        <v>7.25</v>
      </c>
      <c r="J30" s="67"/>
      <c r="L30" s="68"/>
      <c r="M30" s="68"/>
      <c r="N30" s="143"/>
      <c r="O30" s="68"/>
      <c r="P30" s="68"/>
    </row>
    <row r="31" spans="1:16" x14ac:dyDescent="0.2">
      <c r="A31" s="143" t="s">
        <v>132</v>
      </c>
      <c r="B31" s="1"/>
      <c r="C31" s="7">
        <v>55</v>
      </c>
      <c r="D31" s="1"/>
      <c r="E31" s="8" t="s">
        <v>32</v>
      </c>
      <c r="F31" s="1"/>
      <c r="G31" s="138">
        <v>0.15</v>
      </c>
      <c r="H31" s="86"/>
      <c r="I31" s="95">
        <f>C31*G31</f>
        <v>8.25</v>
      </c>
      <c r="J31" s="67"/>
      <c r="L31" s="68"/>
      <c r="M31" s="68"/>
      <c r="N31" s="146"/>
      <c r="O31" s="68"/>
      <c r="P31" s="68"/>
    </row>
    <row r="32" spans="1:16" x14ac:dyDescent="0.2">
      <c r="A32" s="109"/>
      <c r="B32" s="86"/>
      <c r="C32" s="92"/>
      <c r="D32" s="86"/>
      <c r="E32" s="93"/>
      <c r="F32" s="86"/>
      <c r="G32" s="137"/>
      <c r="H32" s="86"/>
      <c r="I32" s="95">
        <f>C32*G32</f>
        <v>0</v>
      </c>
      <c r="J32" s="67"/>
      <c r="L32" s="68"/>
      <c r="M32" s="68"/>
      <c r="N32" s="146"/>
      <c r="O32" s="68"/>
    </row>
    <row r="33" spans="1:14" x14ac:dyDescent="0.2">
      <c r="A33" s="92"/>
      <c r="B33" s="86"/>
      <c r="C33" s="92"/>
      <c r="D33" s="86"/>
      <c r="E33" s="93"/>
      <c r="F33" s="86"/>
      <c r="G33" s="137"/>
      <c r="H33" s="86"/>
      <c r="I33" s="95">
        <f>C33*G33</f>
        <v>0</v>
      </c>
      <c r="J33" s="67"/>
      <c r="L33" s="68"/>
      <c r="M33" s="68"/>
      <c r="N33" s="68"/>
    </row>
    <row r="34" spans="1:14" x14ac:dyDescent="0.2">
      <c r="A34" s="92"/>
      <c r="B34" s="86"/>
      <c r="C34" s="92"/>
      <c r="D34" s="86"/>
      <c r="E34" s="93"/>
      <c r="F34" s="86"/>
      <c r="G34" s="136"/>
      <c r="H34" s="86"/>
      <c r="I34" s="95">
        <f>C34*G34</f>
        <v>0</v>
      </c>
      <c r="J34" s="67"/>
      <c r="L34" s="68"/>
      <c r="M34" s="68"/>
      <c r="N34" s="68"/>
    </row>
    <row r="35" spans="1:14" ht="3" customHeight="1" x14ac:dyDescent="0.2">
      <c r="A35" s="98"/>
      <c r="B35" s="99"/>
      <c r="C35" s="98"/>
      <c r="D35" s="99"/>
      <c r="E35" s="100"/>
      <c r="F35" s="99"/>
      <c r="G35" s="101"/>
      <c r="H35" s="86"/>
      <c r="I35" s="95"/>
      <c r="J35" s="67"/>
      <c r="L35" s="68"/>
      <c r="M35" s="68"/>
      <c r="N35" s="68"/>
    </row>
    <row r="36" spans="1:14" x14ac:dyDescent="0.2">
      <c r="A36" s="90" t="s">
        <v>98</v>
      </c>
      <c r="B36" s="86"/>
      <c r="C36" s="86"/>
      <c r="D36" s="86"/>
      <c r="E36" s="87"/>
      <c r="F36" s="86"/>
      <c r="G36" s="88"/>
      <c r="H36" s="86"/>
      <c r="I36" s="96">
        <f>SUM(I37:I41)</f>
        <v>25.681999999999999</v>
      </c>
      <c r="J36" s="67"/>
      <c r="L36" s="68"/>
      <c r="M36" s="68"/>
      <c r="N36" s="68"/>
    </row>
    <row r="37" spans="1:14" x14ac:dyDescent="0.2">
      <c r="A37" s="92" t="s">
        <v>108</v>
      </c>
      <c r="B37" s="86"/>
      <c r="C37" s="109">
        <v>0.83</v>
      </c>
      <c r="D37" s="86"/>
      <c r="E37" s="93" t="s">
        <v>104</v>
      </c>
      <c r="F37" s="86"/>
      <c r="G37" s="137">
        <v>2.5</v>
      </c>
      <c r="H37" s="86"/>
      <c r="I37" s="95">
        <f>C37*G37</f>
        <v>2.0749999999999997</v>
      </c>
      <c r="J37" s="67"/>
      <c r="L37" s="68"/>
      <c r="M37" s="68"/>
      <c r="N37" s="68"/>
    </row>
    <row r="38" spans="1:14" x14ac:dyDescent="0.2">
      <c r="A38" s="92" t="s">
        <v>109</v>
      </c>
      <c r="B38" s="86"/>
      <c r="C38" s="109">
        <v>4.1900000000000004</v>
      </c>
      <c r="D38" s="86"/>
      <c r="E38" s="93" t="s">
        <v>104</v>
      </c>
      <c r="F38" s="86"/>
      <c r="G38" s="137">
        <v>2.35</v>
      </c>
      <c r="H38" s="86"/>
      <c r="I38" s="95">
        <f>C38*G38</f>
        <v>9.8465000000000007</v>
      </c>
      <c r="J38" s="67"/>
      <c r="L38" s="68"/>
      <c r="M38" s="68"/>
      <c r="N38" s="68"/>
    </row>
    <row r="39" spans="1:14" x14ac:dyDescent="0.2">
      <c r="A39" s="92" t="s">
        <v>116</v>
      </c>
      <c r="B39" s="86"/>
      <c r="C39" s="109">
        <v>0.13</v>
      </c>
      <c r="D39" s="86"/>
      <c r="E39" s="93" t="s">
        <v>104</v>
      </c>
      <c r="F39" s="86"/>
      <c r="G39" s="137">
        <v>2.85</v>
      </c>
      <c r="H39" s="86"/>
      <c r="I39" s="95">
        <f>C39*G39</f>
        <v>0.37050000000000005</v>
      </c>
      <c r="J39" s="67"/>
      <c r="L39" s="68"/>
      <c r="M39" s="68"/>
      <c r="N39" s="68"/>
    </row>
    <row r="40" spans="1:14" x14ac:dyDescent="0.2">
      <c r="A40" s="109" t="s">
        <v>102</v>
      </c>
      <c r="B40" s="86"/>
      <c r="C40" s="92">
        <v>1</v>
      </c>
      <c r="D40" s="86"/>
      <c r="E40" s="93" t="s">
        <v>28</v>
      </c>
      <c r="F40" s="86"/>
      <c r="G40" s="137">
        <v>1.85</v>
      </c>
      <c r="H40" s="86"/>
      <c r="I40" s="95">
        <f>C40*G40</f>
        <v>1.85</v>
      </c>
      <c r="J40" s="67"/>
      <c r="L40" s="68"/>
      <c r="M40" s="68"/>
      <c r="N40" s="68"/>
    </row>
    <row r="41" spans="1:14" x14ac:dyDescent="0.2">
      <c r="A41" s="109" t="s">
        <v>103</v>
      </c>
      <c r="B41" s="86"/>
      <c r="C41" s="92">
        <v>1</v>
      </c>
      <c r="D41" s="86"/>
      <c r="E41" s="93" t="s">
        <v>28</v>
      </c>
      <c r="F41" s="86"/>
      <c r="G41" s="137">
        <v>11.54</v>
      </c>
      <c r="H41" s="86"/>
      <c r="I41" s="95">
        <f>C41*G41</f>
        <v>11.54</v>
      </c>
      <c r="J41" s="67"/>
      <c r="L41" s="68"/>
      <c r="M41" s="68"/>
      <c r="N41" s="68"/>
    </row>
    <row r="42" spans="1:14" ht="5.25" customHeight="1" x14ac:dyDescent="0.2">
      <c r="A42" s="98"/>
      <c r="B42" s="99"/>
      <c r="C42" s="98"/>
      <c r="D42" s="99"/>
      <c r="E42" s="100"/>
      <c r="F42" s="99"/>
      <c r="G42" s="101"/>
      <c r="H42" s="86"/>
      <c r="I42" s="95"/>
      <c r="J42" s="67"/>
      <c r="L42" s="68"/>
      <c r="M42" s="68"/>
      <c r="N42" s="68"/>
    </row>
    <row r="43" spans="1:14" x14ac:dyDescent="0.2">
      <c r="A43" s="90" t="s">
        <v>99</v>
      </c>
      <c r="B43" s="86"/>
      <c r="C43" s="86"/>
      <c r="D43" s="86"/>
      <c r="E43" s="87"/>
      <c r="F43" s="86"/>
      <c r="G43" s="88"/>
      <c r="H43" s="86"/>
      <c r="I43" s="96">
        <f>SUM(I44:I46)</f>
        <v>17.597000000000001</v>
      </c>
      <c r="J43" s="67"/>
      <c r="L43" s="68"/>
      <c r="M43" s="68"/>
      <c r="N43" s="68"/>
    </row>
    <row r="44" spans="1:14" x14ac:dyDescent="0.2">
      <c r="A44" s="92" t="s">
        <v>130</v>
      </c>
      <c r="B44" s="86"/>
      <c r="C44" s="109">
        <v>0.79</v>
      </c>
      <c r="D44" s="86">
        <v>0.57999999999999996</v>
      </c>
      <c r="E44" s="93" t="s">
        <v>29</v>
      </c>
      <c r="F44" s="86"/>
      <c r="G44" s="137">
        <v>18.5</v>
      </c>
      <c r="H44" s="86"/>
      <c r="I44" s="95">
        <f>C44*G44</f>
        <v>14.615</v>
      </c>
      <c r="J44" s="67"/>
      <c r="L44" s="68"/>
      <c r="M44" s="68"/>
      <c r="N44" s="68"/>
    </row>
    <row r="45" spans="1:14" x14ac:dyDescent="0.2">
      <c r="A45" s="92" t="s">
        <v>131</v>
      </c>
      <c r="B45" s="86"/>
      <c r="C45" s="109">
        <v>0.28000000000000003</v>
      </c>
      <c r="D45" s="86"/>
      <c r="E45" s="93" t="s">
        <v>29</v>
      </c>
      <c r="F45" s="86"/>
      <c r="G45" s="137">
        <v>10.65</v>
      </c>
      <c r="H45" s="86"/>
      <c r="I45" s="95">
        <f>C45*G45</f>
        <v>2.9820000000000002</v>
      </c>
      <c r="J45" s="67"/>
      <c r="L45" s="68"/>
      <c r="M45" s="68"/>
      <c r="N45" s="68"/>
    </row>
    <row r="46" spans="1:14" x14ac:dyDescent="0.2">
      <c r="A46" s="92"/>
      <c r="B46" s="86"/>
      <c r="C46" s="92"/>
      <c r="D46" s="86"/>
      <c r="E46" s="93"/>
      <c r="F46" s="86"/>
      <c r="G46" s="94"/>
      <c r="H46" s="86"/>
      <c r="I46" s="95">
        <f>C46*G46</f>
        <v>0</v>
      </c>
      <c r="J46" s="67"/>
      <c r="L46" s="68"/>
      <c r="M46" s="68"/>
      <c r="N46" s="68"/>
    </row>
    <row r="47" spans="1:14" ht="5.25" customHeight="1" x14ac:dyDescent="0.2">
      <c r="A47" s="98"/>
      <c r="B47" s="99"/>
      <c r="C47" s="98"/>
      <c r="D47" s="99"/>
      <c r="E47" s="100"/>
      <c r="F47" s="99"/>
      <c r="G47" s="101"/>
      <c r="H47" s="86"/>
      <c r="I47" s="95"/>
      <c r="J47" s="67"/>
      <c r="L47" s="68"/>
      <c r="M47" s="68"/>
      <c r="N47" s="68"/>
    </row>
    <row r="48" spans="1:14" x14ac:dyDescent="0.2">
      <c r="A48" s="90" t="s">
        <v>100</v>
      </c>
      <c r="B48" s="86"/>
      <c r="C48" s="86"/>
      <c r="D48" s="86"/>
      <c r="E48" s="87"/>
      <c r="F48" s="86"/>
      <c r="G48" s="88"/>
      <c r="H48" s="86"/>
      <c r="I48" s="96">
        <f>SUM(I49:I51)</f>
        <v>0</v>
      </c>
      <c r="J48" s="67"/>
      <c r="L48" s="68"/>
      <c r="M48" s="68"/>
      <c r="N48" s="68"/>
    </row>
    <row r="49" spans="1:14" x14ac:dyDescent="0.2">
      <c r="A49" s="92"/>
      <c r="B49" s="86"/>
      <c r="C49" s="92"/>
      <c r="D49" s="86"/>
      <c r="E49" s="93"/>
      <c r="F49" s="86"/>
      <c r="G49" s="94"/>
      <c r="H49" s="86"/>
      <c r="I49" s="95">
        <f>C49*G49</f>
        <v>0</v>
      </c>
      <c r="J49" s="67"/>
      <c r="L49" s="68"/>
      <c r="M49" s="68"/>
      <c r="N49" s="68"/>
    </row>
    <row r="50" spans="1:14" x14ac:dyDescent="0.2">
      <c r="A50" s="92"/>
      <c r="B50" s="86"/>
      <c r="C50" s="92"/>
      <c r="D50" s="86"/>
      <c r="E50" s="93"/>
      <c r="F50" s="86"/>
      <c r="G50" s="94"/>
      <c r="H50" s="86"/>
      <c r="I50" s="95">
        <f>C50*G50</f>
        <v>0</v>
      </c>
      <c r="J50" s="67"/>
      <c r="L50" s="68"/>
      <c r="M50" s="68"/>
      <c r="N50" s="68"/>
    </row>
    <row r="51" spans="1:14" ht="5.25" customHeight="1" x14ac:dyDescent="0.2">
      <c r="A51" s="86"/>
      <c r="B51" s="86"/>
      <c r="C51" s="86"/>
      <c r="D51" s="86"/>
      <c r="E51" s="87"/>
      <c r="F51" s="86"/>
      <c r="G51" s="88"/>
      <c r="H51" s="86"/>
      <c r="I51" s="95"/>
      <c r="J51" s="67"/>
      <c r="L51" s="68"/>
      <c r="M51" s="68"/>
      <c r="N51" s="68"/>
    </row>
    <row r="52" spans="1:14" x14ac:dyDescent="0.2">
      <c r="A52" s="90" t="s">
        <v>14</v>
      </c>
      <c r="B52" s="86"/>
      <c r="C52" s="86"/>
      <c r="D52" s="86"/>
      <c r="E52" s="87"/>
      <c r="F52" s="86"/>
      <c r="G52" s="88"/>
      <c r="H52" s="86"/>
      <c r="I52" s="96">
        <f>SUM(I53:I55)</f>
        <v>11</v>
      </c>
      <c r="J52" s="67"/>
      <c r="L52" s="68"/>
      <c r="M52" s="68"/>
      <c r="N52" s="68"/>
    </row>
    <row r="53" spans="1:14" x14ac:dyDescent="0.2">
      <c r="A53" s="7" t="s">
        <v>15</v>
      </c>
      <c r="B53" s="1"/>
      <c r="C53" s="7">
        <v>1</v>
      </c>
      <c r="D53" s="1"/>
      <c r="E53" s="8" t="s">
        <v>28</v>
      </c>
      <c r="F53" s="1"/>
      <c r="G53" s="138">
        <v>11</v>
      </c>
      <c r="H53" s="86"/>
      <c r="I53" s="95">
        <f>C53*G53</f>
        <v>11</v>
      </c>
      <c r="J53" s="67"/>
      <c r="L53" s="68"/>
      <c r="M53" s="68"/>
      <c r="N53" s="68"/>
    </row>
    <row r="54" spans="1:14" x14ac:dyDescent="0.2">
      <c r="A54" s="92"/>
      <c r="B54" s="86"/>
      <c r="C54" s="92"/>
      <c r="D54" s="86"/>
      <c r="E54" s="93"/>
      <c r="F54" s="86"/>
      <c r="G54" s="94"/>
      <c r="H54" s="86"/>
      <c r="I54" s="95">
        <f>C54*G54</f>
        <v>0</v>
      </c>
      <c r="J54" s="67"/>
      <c r="L54" s="68"/>
      <c r="M54" s="68"/>
      <c r="N54" s="68"/>
    </row>
    <row r="55" spans="1:14" x14ac:dyDescent="0.2">
      <c r="A55" s="92"/>
      <c r="B55" s="86"/>
      <c r="C55" s="92"/>
      <c r="D55" s="86"/>
      <c r="E55" s="93"/>
      <c r="F55" s="86"/>
      <c r="G55" s="94"/>
      <c r="H55" s="86"/>
      <c r="I55" s="95">
        <f>C55*G55</f>
        <v>0</v>
      </c>
      <c r="J55" s="67"/>
      <c r="L55" s="68"/>
      <c r="M55" s="68"/>
      <c r="N55" s="68"/>
    </row>
    <row r="56" spans="1:14" ht="4.5" customHeight="1" x14ac:dyDescent="0.2">
      <c r="A56" s="99"/>
      <c r="B56" s="99"/>
      <c r="C56" s="99"/>
      <c r="D56" s="99"/>
      <c r="E56" s="102"/>
      <c r="F56" s="99"/>
      <c r="G56" s="103"/>
      <c r="H56" s="86"/>
      <c r="I56" s="95"/>
      <c r="J56" s="67"/>
      <c r="L56" s="68"/>
      <c r="M56" s="68"/>
      <c r="N56" s="68"/>
    </row>
    <row r="57" spans="1:14" x14ac:dyDescent="0.2">
      <c r="A57" s="104" t="s">
        <v>133</v>
      </c>
      <c r="B57" s="86"/>
      <c r="C57" s="86"/>
      <c r="D57" s="86"/>
      <c r="E57" s="87"/>
      <c r="F57" s="86"/>
      <c r="G57" s="86"/>
      <c r="H57" s="86"/>
      <c r="I57" s="137">
        <v>4.5</v>
      </c>
      <c r="J57" s="67"/>
      <c r="L57" s="68"/>
      <c r="M57" s="68"/>
      <c r="N57" s="68"/>
    </row>
    <row r="58" spans="1:14" ht="5.25" customHeight="1" x14ac:dyDescent="0.2">
      <c r="A58" s="86"/>
      <c r="B58" s="86"/>
      <c r="C58" s="86"/>
      <c r="D58" s="86"/>
      <c r="E58" s="87"/>
      <c r="F58" s="86"/>
      <c r="G58" s="86"/>
      <c r="H58" s="86"/>
      <c r="I58" s="95"/>
      <c r="J58" s="67"/>
      <c r="L58" s="68"/>
      <c r="M58" s="68"/>
      <c r="N58" s="68"/>
    </row>
    <row r="59" spans="1:14" x14ac:dyDescent="0.2">
      <c r="A59" s="90" t="s">
        <v>17</v>
      </c>
      <c r="B59" s="86"/>
      <c r="C59" s="86"/>
      <c r="D59" s="86"/>
      <c r="E59" s="87"/>
      <c r="F59" s="86"/>
      <c r="G59" s="86"/>
      <c r="H59" s="86"/>
      <c r="I59" s="95">
        <f>SUM(I11:I57)-(I11+I15+I23+I29+I36+I43+I48+I52)</f>
        <v>164.16500000000002</v>
      </c>
      <c r="J59" s="67"/>
      <c r="M59" s="68"/>
      <c r="N59" s="68"/>
    </row>
    <row r="60" spans="1:14" x14ac:dyDescent="0.2">
      <c r="A60" s="90" t="s">
        <v>18</v>
      </c>
      <c r="B60" s="86"/>
      <c r="C60" s="86"/>
      <c r="D60" s="86"/>
      <c r="E60" s="87"/>
      <c r="F60" s="86"/>
      <c r="G60" s="86"/>
      <c r="H60" s="86"/>
      <c r="I60" s="95">
        <f>I59/C7</f>
        <v>2.984818181818182</v>
      </c>
      <c r="J60" s="67"/>
      <c r="M60" s="68"/>
      <c r="N60" s="68"/>
    </row>
    <row r="61" spans="1:14" ht="5.25" customHeight="1" x14ac:dyDescent="0.2">
      <c r="A61" s="86"/>
      <c r="B61" s="86"/>
      <c r="C61" s="86"/>
      <c r="D61" s="86"/>
      <c r="E61" s="87"/>
      <c r="F61" s="86"/>
      <c r="G61" s="86"/>
      <c r="H61" s="86"/>
      <c r="I61" s="95"/>
      <c r="J61" s="67"/>
      <c r="L61" s="68"/>
      <c r="M61" s="68"/>
      <c r="N61" s="68"/>
    </row>
    <row r="62" spans="1:14" x14ac:dyDescent="0.2">
      <c r="A62" s="106" t="s">
        <v>19</v>
      </c>
      <c r="B62" s="106"/>
      <c r="C62" s="106"/>
      <c r="D62" s="106"/>
      <c r="E62" s="107"/>
      <c r="F62" s="106"/>
      <c r="G62" s="106"/>
      <c r="H62" s="106"/>
      <c r="I62" s="108">
        <f>I7-I59</f>
        <v>152.08499999999998</v>
      </c>
      <c r="J62" s="67"/>
      <c r="L62" s="68"/>
      <c r="M62" s="68"/>
      <c r="N62" s="68"/>
    </row>
    <row r="63" spans="1:14" ht="5.25" customHeight="1" x14ac:dyDescent="0.2">
      <c r="A63" s="86"/>
      <c r="B63" s="86"/>
      <c r="C63" s="86"/>
      <c r="D63" s="86"/>
      <c r="E63" s="87"/>
      <c r="F63" s="86"/>
      <c r="G63" s="86"/>
      <c r="H63" s="86"/>
      <c r="I63" s="95"/>
      <c r="J63" s="67"/>
      <c r="L63" s="68"/>
      <c r="M63" s="68"/>
      <c r="N63" s="68"/>
    </row>
    <row r="64" spans="1:14" x14ac:dyDescent="0.2">
      <c r="A64" s="74" t="s">
        <v>20</v>
      </c>
      <c r="B64" s="86"/>
      <c r="C64" s="86"/>
      <c r="D64" s="86"/>
      <c r="E64" s="87"/>
      <c r="F64" s="86"/>
      <c r="G64" s="86"/>
      <c r="H64" s="86"/>
      <c r="I64" s="95"/>
      <c r="J64" s="67"/>
      <c r="L64" s="68"/>
      <c r="M64" s="68"/>
      <c r="N64" s="68"/>
    </row>
    <row r="65" spans="1:14" ht="14.1" customHeight="1" x14ac:dyDescent="0.2">
      <c r="A65" s="175" t="s">
        <v>117</v>
      </c>
      <c r="B65" s="175"/>
      <c r="C65" s="175"/>
      <c r="D65" s="165"/>
      <c r="E65" s="165"/>
      <c r="F65" s="165"/>
      <c r="G65" s="165"/>
      <c r="H65" s="165"/>
      <c r="I65" s="138">
        <v>4.75</v>
      </c>
      <c r="J65" s="67"/>
      <c r="L65" s="68"/>
      <c r="M65" s="68"/>
      <c r="N65" s="68"/>
    </row>
    <row r="66" spans="1:14" ht="14.1" customHeight="1" x14ac:dyDescent="0.2">
      <c r="A66" s="175" t="s">
        <v>118</v>
      </c>
      <c r="B66" s="175"/>
      <c r="C66" s="175"/>
      <c r="D66" s="165"/>
      <c r="E66" s="165"/>
      <c r="F66" s="165"/>
      <c r="G66" s="165"/>
      <c r="H66" s="165"/>
      <c r="I66" s="138">
        <v>70</v>
      </c>
      <c r="J66" s="67"/>
      <c r="L66" s="68"/>
      <c r="M66" s="68"/>
      <c r="N66" s="68"/>
    </row>
    <row r="67" spans="1:14" ht="14.1" customHeight="1" x14ac:dyDescent="0.2">
      <c r="A67" s="173" t="s">
        <v>21</v>
      </c>
      <c r="B67" s="173"/>
      <c r="C67" s="173"/>
      <c r="D67" s="165"/>
      <c r="E67" s="165"/>
      <c r="F67" s="165"/>
      <c r="G67" s="165"/>
      <c r="H67" s="165"/>
      <c r="I67" s="138">
        <v>15</v>
      </c>
      <c r="J67" s="67"/>
      <c r="L67" s="68"/>
      <c r="M67" s="68"/>
      <c r="N67" s="68"/>
    </row>
    <row r="68" spans="1:14" ht="14.1" customHeight="1" x14ac:dyDescent="0.2">
      <c r="A68" s="173" t="s">
        <v>119</v>
      </c>
      <c r="B68" s="173"/>
      <c r="C68" s="173"/>
      <c r="D68" s="165"/>
      <c r="E68" s="165"/>
      <c r="F68" s="165"/>
      <c r="G68" s="165"/>
      <c r="H68" s="165"/>
      <c r="I68" s="138">
        <v>0</v>
      </c>
      <c r="J68" s="67"/>
      <c r="L68" s="68"/>
      <c r="M68" s="68"/>
      <c r="N68" s="68"/>
    </row>
    <row r="69" spans="1:14" ht="14.1" customHeight="1" x14ac:dyDescent="0.2">
      <c r="A69" s="173" t="s">
        <v>120</v>
      </c>
      <c r="B69" s="173"/>
      <c r="C69" s="173"/>
      <c r="D69" s="165"/>
      <c r="E69" s="165"/>
      <c r="F69" s="165"/>
      <c r="G69" s="165"/>
      <c r="H69" s="165"/>
      <c r="I69" s="138">
        <v>1.3</v>
      </c>
      <c r="J69" s="67"/>
      <c r="L69" s="68"/>
      <c r="M69" s="68"/>
      <c r="N69" s="68"/>
    </row>
    <row r="70" spans="1:14" ht="14.1" customHeight="1" x14ac:dyDescent="0.2">
      <c r="A70" s="164" t="s">
        <v>121</v>
      </c>
      <c r="B70" s="164"/>
      <c r="C70" s="164"/>
      <c r="D70" s="165"/>
      <c r="E70" s="165"/>
      <c r="F70" s="165"/>
      <c r="G70" s="165"/>
      <c r="H70" s="165"/>
      <c r="I70" s="138">
        <v>0</v>
      </c>
      <c r="J70" s="67"/>
      <c r="L70" s="68"/>
      <c r="M70" s="68"/>
      <c r="N70" s="68"/>
    </row>
    <row r="71" spans="1:14" ht="14.1" customHeight="1" x14ac:dyDescent="0.2">
      <c r="A71" s="164" t="s">
        <v>122</v>
      </c>
      <c r="B71" s="164"/>
      <c r="C71" s="164"/>
      <c r="D71" s="165"/>
      <c r="E71" s="165"/>
      <c r="F71" s="165"/>
      <c r="G71" s="165"/>
      <c r="H71" s="165"/>
      <c r="I71" s="138">
        <v>44.51</v>
      </c>
      <c r="J71" s="67"/>
      <c r="L71" s="68"/>
      <c r="M71" s="68"/>
      <c r="N71" s="68"/>
    </row>
    <row r="72" spans="1:14" ht="14.1" customHeight="1" x14ac:dyDescent="0.2">
      <c r="A72" s="164"/>
      <c r="B72" s="164"/>
      <c r="C72" s="164"/>
      <c r="D72" s="165"/>
      <c r="E72" s="165"/>
      <c r="F72" s="165"/>
      <c r="G72" s="165"/>
      <c r="H72" s="165"/>
      <c r="I72" s="111"/>
      <c r="J72" s="67"/>
      <c r="L72" s="68"/>
      <c r="M72" s="68"/>
      <c r="N72" s="68"/>
    </row>
    <row r="73" spans="1:14" ht="5.25" customHeight="1" x14ac:dyDescent="0.2">
      <c r="A73" s="86"/>
      <c r="B73" s="86"/>
      <c r="C73" s="86"/>
      <c r="D73" s="86"/>
      <c r="E73" s="87"/>
      <c r="F73" s="86"/>
      <c r="G73" s="86"/>
      <c r="H73" s="86"/>
      <c r="I73" s="95"/>
      <c r="J73" s="67"/>
      <c r="L73" s="68"/>
      <c r="M73" s="68"/>
      <c r="N73" s="68"/>
    </row>
    <row r="74" spans="1:14" x14ac:dyDescent="0.2">
      <c r="A74" s="90" t="s">
        <v>22</v>
      </c>
      <c r="B74" s="86"/>
      <c r="C74" s="86"/>
      <c r="D74" s="86"/>
      <c r="E74" s="87"/>
      <c r="F74" s="86"/>
      <c r="G74" s="86"/>
      <c r="H74" s="86"/>
      <c r="I74" s="95">
        <f>SUM(I64:I72)</f>
        <v>135.56</v>
      </c>
      <c r="J74" s="67"/>
      <c r="L74" s="68"/>
      <c r="M74" s="68"/>
      <c r="N74" s="68"/>
    </row>
    <row r="75" spans="1:14" x14ac:dyDescent="0.2">
      <c r="A75" s="90" t="s">
        <v>23</v>
      </c>
      <c r="B75" s="86"/>
      <c r="C75" s="86"/>
      <c r="D75" s="86"/>
      <c r="E75" s="87"/>
      <c r="F75" s="86"/>
      <c r="G75" s="86"/>
      <c r="H75" s="86"/>
      <c r="I75" s="95">
        <f>I74/C7</f>
        <v>2.4647272727272727</v>
      </c>
      <c r="J75" s="67"/>
      <c r="L75" s="68"/>
      <c r="M75" s="68"/>
      <c r="N75" s="68"/>
    </row>
    <row r="76" spans="1:14" x14ac:dyDescent="0.2">
      <c r="A76" s="86"/>
      <c r="B76" s="86"/>
      <c r="C76" s="86"/>
      <c r="D76" s="86"/>
      <c r="E76" s="87"/>
      <c r="F76" s="86"/>
      <c r="G76" s="86"/>
      <c r="H76" s="86"/>
      <c r="I76" s="95"/>
      <c r="J76" s="67"/>
      <c r="L76" s="68"/>
      <c r="M76" s="68"/>
      <c r="N76" s="68"/>
    </row>
    <row r="77" spans="1:14" x14ac:dyDescent="0.2">
      <c r="A77" s="90" t="s">
        <v>24</v>
      </c>
      <c r="B77" s="86"/>
      <c r="C77" s="86"/>
      <c r="D77" s="86"/>
      <c r="E77" s="87"/>
      <c r="F77" s="86"/>
      <c r="G77" s="86"/>
      <c r="H77" s="86"/>
      <c r="I77" s="95">
        <f>I59+I74</f>
        <v>299.72500000000002</v>
      </c>
      <c r="J77" s="67"/>
      <c r="L77" s="68"/>
      <c r="M77" s="68"/>
      <c r="N77" s="68"/>
    </row>
    <row r="78" spans="1:14" x14ac:dyDescent="0.2">
      <c r="A78" s="90" t="s">
        <v>25</v>
      </c>
      <c r="B78" s="86"/>
      <c r="C78" s="86"/>
      <c r="D78" s="86"/>
      <c r="E78" s="87"/>
      <c r="F78" s="86"/>
      <c r="G78" s="86"/>
      <c r="H78" s="86"/>
      <c r="I78" s="95">
        <f>I77/C7</f>
        <v>5.4495454545454551</v>
      </c>
      <c r="J78" s="67"/>
      <c r="L78" s="68"/>
      <c r="M78" s="68"/>
      <c r="N78" s="68"/>
    </row>
    <row r="79" spans="1:14" x14ac:dyDescent="0.2">
      <c r="A79" s="86"/>
      <c r="B79" s="86"/>
      <c r="C79" s="86"/>
      <c r="D79" s="86"/>
      <c r="E79" s="87"/>
      <c r="F79" s="86"/>
      <c r="G79" s="86"/>
      <c r="H79" s="86"/>
      <c r="I79" s="95"/>
      <c r="J79" s="67"/>
      <c r="L79" s="68"/>
      <c r="M79" s="68"/>
      <c r="N79" s="68"/>
    </row>
    <row r="80" spans="1:14" x14ac:dyDescent="0.2">
      <c r="A80" s="86" t="s">
        <v>26</v>
      </c>
      <c r="B80" s="86"/>
      <c r="C80" s="86"/>
      <c r="D80" s="86"/>
      <c r="E80" s="87"/>
      <c r="F80" s="86"/>
      <c r="G80" s="86"/>
      <c r="H80" s="86"/>
      <c r="I80" s="95">
        <f>I7-I77</f>
        <v>16.524999999999977</v>
      </c>
      <c r="J80" s="67"/>
      <c r="L80" s="68"/>
      <c r="M80" s="68"/>
      <c r="N80" s="68"/>
    </row>
    <row r="81" spans="1:14" x14ac:dyDescent="0.2">
      <c r="A81" s="106"/>
      <c r="B81" s="106"/>
      <c r="C81" s="106"/>
      <c r="D81" s="106"/>
      <c r="E81" s="107"/>
      <c r="F81" s="106"/>
      <c r="G81" s="106"/>
      <c r="H81" s="106"/>
      <c r="I81" s="112"/>
      <c r="J81" s="73"/>
      <c r="L81" s="68"/>
      <c r="M81" s="68"/>
      <c r="N81" s="68"/>
    </row>
    <row r="82" spans="1:14" x14ac:dyDescent="0.2">
      <c r="A82" s="113" t="s">
        <v>50</v>
      </c>
      <c r="B82" s="113"/>
      <c r="C82" s="113"/>
      <c r="D82" s="113"/>
      <c r="E82" s="114"/>
      <c r="F82" s="113"/>
      <c r="G82" s="113"/>
      <c r="H82" s="113"/>
      <c r="I82" s="113"/>
      <c r="J82" s="113"/>
      <c r="L82" s="68"/>
      <c r="M82" s="68"/>
      <c r="N82" s="68"/>
    </row>
    <row r="83" spans="1:14" s="116" customFormat="1" x14ac:dyDescent="0.2">
      <c r="A83" s="171"/>
      <c r="B83" s="171"/>
      <c r="C83" s="171"/>
      <c r="D83" s="171"/>
      <c r="E83" s="171"/>
      <c r="F83" s="171"/>
      <c r="G83" s="171"/>
      <c r="H83" s="171"/>
      <c r="I83" s="171"/>
      <c r="J83" s="115"/>
      <c r="L83" s="83"/>
      <c r="M83" s="83"/>
      <c r="N83" s="83"/>
    </row>
    <row r="84" spans="1:14" s="116" customFormat="1" x14ac:dyDescent="0.2">
      <c r="A84" s="172"/>
      <c r="B84" s="172"/>
      <c r="C84" s="172"/>
      <c r="D84" s="172"/>
      <c r="E84" s="172"/>
      <c r="F84" s="172"/>
      <c r="G84" s="172"/>
      <c r="H84" s="172"/>
      <c r="I84" s="172"/>
      <c r="J84" s="115"/>
      <c r="L84" s="83"/>
      <c r="M84" s="83"/>
      <c r="N84" s="83"/>
    </row>
    <row r="85" spans="1:14" s="116" customFormat="1" x14ac:dyDescent="0.2">
      <c r="A85" s="170"/>
      <c r="B85" s="170"/>
      <c r="C85" s="170"/>
      <c r="D85" s="170"/>
      <c r="E85" s="170"/>
      <c r="F85" s="170"/>
      <c r="G85" s="170"/>
      <c r="H85" s="170"/>
      <c r="I85" s="170"/>
      <c r="J85" s="115"/>
      <c r="L85" s="83"/>
      <c r="M85" s="83"/>
      <c r="N85" s="83"/>
    </row>
    <row r="86" spans="1:14" s="116" customFormat="1" x14ac:dyDescent="0.2">
      <c r="A86" s="170"/>
      <c r="B86" s="170"/>
      <c r="C86" s="170"/>
      <c r="D86" s="170"/>
      <c r="E86" s="170"/>
      <c r="F86" s="170"/>
      <c r="G86" s="170"/>
      <c r="H86" s="170"/>
      <c r="I86" s="170"/>
      <c r="J86" s="115"/>
      <c r="L86" s="83"/>
      <c r="M86" s="83"/>
      <c r="N86" s="83"/>
    </row>
    <row r="87" spans="1:14" s="116" customFormat="1" x14ac:dyDescent="0.2">
      <c r="A87" s="170"/>
      <c r="B87" s="170"/>
      <c r="C87" s="170"/>
      <c r="D87" s="170"/>
      <c r="E87" s="170"/>
      <c r="F87" s="170"/>
      <c r="G87" s="170"/>
      <c r="H87" s="170"/>
      <c r="I87" s="170"/>
      <c r="J87" s="115"/>
      <c r="L87" s="83"/>
      <c r="M87" s="83"/>
      <c r="N87" s="83"/>
    </row>
    <row r="88" spans="1:14" x14ac:dyDescent="0.2">
      <c r="A88" s="75"/>
      <c r="B88" s="75"/>
      <c r="C88" s="75"/>
      <c r="D88" s="75"/>
      <c r="E88" s="76"/>
      <c r="F88" s="75"/>
      <c r="G88" s="75"/>
      <c r="H88" s="75"/>
      <c r="I88" s="75"/>
      <c r="J88" s="75"/>
      <c r="L88" s="68"/>
      <c r="M88" s="68"/>
      <c r="N88" s="68"/>
    </row>
    <row r="89" spans="1:14" x14ac:dyDescent="0.2">
      <c r="A89" s="117" t="s">
        <v>35</v>
      </c>
      <c r="B89" s="75"/>
      <c r="C89" s="118" t="s">
        <v>39</v>
      </c>
      <c r="D89" s="75"/>
      <c r="E89" s="76" t="s">
        <v>37</v>
      </c>
      <c r="F89" s="75"/>
      <c r="G89" s="118" t="s">
        <v>38</v>
      </c>
      <c r="H89" s="119"/>
      <c r="I89" s="119"/>
      <c r="J89" s="75"/>
      <c r="L89" s="68"/>
      <c r="M89" s="68"/>
      <c r="N89" s="68"/>
    </row>
    <row r="90" spans="1:14" x14ac:dyDescent="0.2">
      <c r="A90" s="75"/>
      <c r="B90" s="75"/>
      <c r="C90" s="120">
        <v>0.2</v>
      </c>
      <c r="D90" s="75"/>
      <c r="E90" s="76"/>
      <c r="F90" s="75"/>
      <c r="G90" s="120">
        <v>0.2</v>
      </c>
      <c r="H90" s="119"/>
      <c r="I90" s="119"/>
      <c r="J90" s="75"/>
      <c r="L90" s="68"/>
      <c r="M90" s="68"/>
      <c r="N90" s="68"/>
    </row>
    <row r="91" spans="1:14" x14ac:dyDescent="0.2">
      <c r="A91" s="75"/>
      <c r="B91" s="75"/>
      <c r="C91" s="121"/>
      <c r="D91" s="71"/>
      <c r="E91" s="70" t="s">
        <v>36</v>
      </c>
      <c r="F91" s="71"/>
      <c r="G91" s="121"/>
      <c r="H91" s="119"/>
      <c r="I91" s="119"/>
      <c r="J91" s="75"/>
      <c r="L91" s="68"/>
      <c r="M91" s="68"/>
      <c r="N91" s="68"/>
    </row>
    <row r="92" spans="1:14" x14ac:dyDescent="0.2">
      <c r="A92" s="122" t="s">
        <v>34</v>
      </c>
      <c r="B92" s="75"/>
      <c r="C92" s="123">
        <f>E92*(1-C90)</f>
        <v>44</v>
      </c>
      <c r="D92" s="124"/>
      <c r="E92" s="125">
        <f>C7</f>
        <v>55</v>
      </c>
      <c r="F92" s="124"/>
      <c r="G92" s="126">
        <f>E92*(1+G90)</f>
        <v>66</v>
      </c>
      <c r="H92" s="119"/>
      <c r="I92" s="119"/>
      <c r="J92" s="75"/>
      <c r="L92" s="68"/>
      <c r="M92" s="68"/>
      <c r="N92" s="68"/>
    </row>
    <row r="93" spans="1:14" ht="4.5" customHeight="1" x14ac:dyDescent="0.2">
      <c r="A93" s="75"/>
      <c r="B93" s="75"/>
      <c r="C93" s="75"/>
      <c r="D93" s="75"/>
      <c r="E93" s="76"/>
      <c r="F93" s="75"/>
      <c r="G93" s="75"/>
      <c r="H93" s="119"/>
      <c r="I93" s="119"/>
      <c r="J93" s="75"/>
      <c r="L93" s="68"/>
      <c r="M93" s="68"/>
      <c r="N93" s="68"/>
    </row>
    <row r="94" spans="1:14" x14ac:dyDescent="0.2">
      <c r="A94" s="75" t="s">
        <v>40</v>
      </c>
      <c r="B94" s="75"/>
      <c r="C94" s="127">
        <f>$I$59/C92</f>
        <v>3.7310227272727277</v>
      </c>
      <c r="D94" s="75"/>
      <c r="E94" s="127">
        <f>$I$59/E92</f>
        <v>2.984818181818182</v>
      </c>
      <c r="F94" s="75"/>
      <c r="G94" s="127">
        <f>$I$59/G92</f>
        <v>2.4873484848484853</v>
      </c>
      <c r="H94" s="119"/>
      <c r="I94" s="119"/>
      <c r="J94" s="75"/>
      <c r="L94" s="68"/>
      <c r="M94" s="68"/>
      <c r="N94" s="68"/>
    </row>
    <row r="95" spans="1:14" ht="4.5" customHeight="1" x14ac:dyDescent="0.2">
      <c r="A95" s="75"/>
      <c r="B95" s="75"/>
      <c r="C95" s="75"/>
      <c r="D95" s="75"/>
      <c r="E95" s="76"/>
      <c r="F95" s="75"/>
      <c r="G95" s="75"/>
      <c r="H95" s="119"/>
      <c r="I95" s="119"/>
      <c r="J95" s="75"/>
      <c r="L95" s="68"/>
      <c r="M95" s="68"/>
      <c r="N95" s="68"/>
    </row>
    <row r="96" spans="1:14" x14ac:dyDescent="0.2">
      <c r="A96" s="75" t="s">
        <v>41</v>
      </c>
      <c r="B96" s="75"/>
      <c r="C96" s="127">
        <f>$I$74/C92</f>
        <v>3.080909090909091</v>
      </c>
      <c r="D96" s="75"/>
      <c r="E96" s="127">
        <f>$I$74/E92</f>
        <v>2.4647272727272727</v>
      </c>
      <c r="F96" s="75"/>
      <c r="G96" s="127">
        <f>$I$74/G92</f>
        <v>2.0539393939393942</v>
      </c>
      <c r="H96" s="119"/>
      <c r="I96" s="119"/>
      <c r="J96" s="75"/>
      <c r="L96" s="68"/>
      <c r="M96" s="68"/>
      <c r="N96" s="68"/>
    </row>
    <row r="97" spans="1:14" ht="3.75" customHeight="1" x14ac:dyDescent="0.2">
      <c r="A97" s="75"/>
      <c r="B97" s="75"/>
      <c r="C97" s="75"/>
      <c r="D97" s="75"/>
      <c r="E97" s="76"/>
      <c r="F97" s="75"/>
      <c r="G97" s="75"/>
      <c r="H97" s="119"/>
      <c r="I97" s="119"/>
      <c r="J97" s="75"/>
      <c r="L97" s="68"/>
      <c r="M97" s="68"/>
      <c r="N97" s="68"/>
    </row>
    <row r="98" spans="1:14" x14ac:dyDescent="0.2">
      <c r="A98" s="75" t="s">
        <v>42</v>
      </c>
      <c r="B98" s="75"/>
      <c r="C98" s="127">
        <f>$I$77/C92</f>
        <v>6.8119318181818187</v>
      </c>
      <c r="D98" s="75"/>
      <c r="E98" s="127">
        <f>$I$77/E92</f>
        <v>5.4495454545454551</v>
      </c>
      <c r="F98" s="75"/>
      <c r="G98" s="127">
        <f>$I$77/G92</f>
        <v>4.5412878787878794</v>
      </c>
      <c r="H98" s="119"/>
      <c r="I98" s="119"/>
      <c r="J98" s="75"/>
      <c r="L98" s="68"/>
      <c r="M98" s="68"/>
      <c r="N98" s="68"/>
    </row>
    <row r="99" spans="1:14" ht="5.25" customHeight="1" x14ac:dyDescent="0.2">
      <c r="A99" s="113"/>
      <c r="B99" s="113"/>
      <c r="C99" s="113"/>
      <c r="D99" s="113"/>
      <c r="E99" s="114"/>
      <c r="F99" s="113"/>
      <c r="G99" s="113"/>
      <c r="H99" s="128"/>
      <c r="I99" s="128"/>
      <c r="J99" s="75"/>
      <c r="L99" s="68"/>
      <c r="M99" s="68"/>
      <c r="N99" s="68"/>
    </row>
    <row r="100" spans="1:14" x14ac:dyDescent="0.2">
      <c r="A100" s="75"/>
      <c r="B100" s="75"/>
      <c r="C100" s="75"/>
      <c r="D100" s="75"/>
      <c r="E100" s="76"/>
      <c r="F100" s="75"/>
      <c r="G100" s="75"/>
      <c r="H100" s="119"/>
      <c r="I100" s="119"/>
      <c r="J100" s="75"/>
      <c r="L100" s="68"/>
      <c r="M100" s="68"/>
      <c r="N100" s="68"/>
    </row>
    <row r="101" spans="1:14" x14ac:dyDescent="0.2">
      <c r="A101" s="75"/>
      <c r="B101" s="75"/>
      <c r="C101" s="71"/>
      <c r="D101" s="71"/>
      <c r="E101" s="72" t="s">
        <v>34</v>
      </c>
      <c r="F101" s="71"/>
      <c r="G101" s="71"/>
      <c r="H101" s="119"/>
      <c r="I101" s="119"/>
      <c r="J101" s="75"/>
      <c r="L101" s="68"/>
      <c r="M101" s="68"/>
      <c r="N101" s="68"/>
    </row>
    <row r="102" spans="1:14" x14ac:dyDescent="0.2">
      <c r="A102" s="122" t="s">
        <v>36</v>
      </c>
      <c r="B102" s="75"/>
      <c r="C102" s="129">
        <f>E102*(1-C90)</f>
        <v>4.6000000000000005</v>
      </c>
      <c r="D102" s="124"/>
      <c r="E102" s="130">
        <f>G7</f>
        <v>5.75</v>
      </c>
      <c r="F102" s="124"/>
      <c r="G102" s="129">
        <f>E102*(1+G90)</f>
        <v>6.8999999999999995</v>
      </c>
      <c r="H102" s="119"/>
      <c r="I102" s="119"/>
      <c r="J102" s="75"/>
      <c r="L102" s="68"/>
      <c r="M102" s="68"/>
      <c r="N102" s="68"/>
    </row>
    <row r="103" spans="1:14" ht="4.5" customHeight="1" x14ac:dyDescent="0.2">
      <c r="A103" s="75"/>
      <c r="B103" s="75"/>
      <c r="C103" s="75"/>
      <c r="D103" s="75"/>
      <c r="E103" s="76"/>
      <c r="F103" s="75"/>
      <c r="G103" s="75"/>
      <c r="H103" s="119"/>
      <c r="I103" s="119"/>
      <c r="J103" s="75"/>
      <c r="L103" s="68"/>
      <c r="M103" s="68"/>
      <c r="N103" s="68"/>
    </row>
    <row r="104" spans="1:14" x14ac:dyDescent="0.2">
      <c r="A104" s="75" t="s">
        <v>40</v>
      </c>
      <c r="B104" s="75"/>
      <c r="C104" s="131">
        <f>$I$59/C102</f>
        <v>35.688043478260873</v>
      </c>
      <c r="D104" s="75"/>
      <c r="E104" s="131">
        <f>$I$59/E102</f>
        <v>28.550434782608701</v>
      </c>
      <c r="F104" s="75"/>
      <c r="G104" s="131">
        <f>$I$59/G102</f>
        <v>23.792028985507251</v>
      </c>
      <c r="H104" s="119"/>
      <c r="I104" s="119"/>
      <c r="J104" s="75"/>
      <c r="L104" s="68"/>
      <c r="M104" s="68"/>
      <c r="N104" s="68"/>
    </row>
    <row r="105" spans="1:14" ht="3" customHeight="1" x14ac:dyDescent="0.2">
      <c r="A105" s="75"/>
      <c r="B105" s="75"/>
      <c r="C105" s="75"/>
      <c r="D105" s="75"/>
      <c r="E105" s="76"/>
      <c r="F105" s="75"/>
      <c r="G105" s="75"/>
      <c r="H105" s="119"/>
      <c r="I105" s="119"/>
      <c r="J105" s="75"/>
      <c r="L105" s="68"/>
      <c r="M105" s="68"/>
      <c r="N105" s="68"/>
    </row>
    <row r="106" spans="1:14" x14ac:dyDescent="0.2">
      <c r="A106" s="75" t="s">
        <v>41</v>
      </c>
      <c r="B106" s="75"/>
      <c r="C106" s="131">
        <f>$I$74/C102</f>
        <v>29.469565217391303</v>
      </c>
      <c r="D106" s="75"/>
      <c r="E106" s="131">
        <f>$I$74/E102</f>
        <v>23.575652173913046</v>
      </c>
      <c r="F106" s="75"/>
      <c r="G106" s="131">
        <f>$I$74/G102</f>
        <v>19.646376811594205</v>
      </c>
      <c r="H106" s="119"/>
      <c r="I106" s="119"/>
      <c r="J106" s="75"/>
      <c r="L106" s="68"/>
      <c r="M106" s="68"/>
      <c r="N106" s="68"/>
    </row>
    <row r="107" spans="1:14" ht="3.75" customHeight="1" x14ac:dyDescent="0.2">
      <c r="A107" s="75"/>
      <c r="B107" s="75"/>
      <c r="C107" s="75"/>
      <c r="D107" s="75"/>
      <c r="E107" s="76"/>
      <c r="F107" s="75"/>
      <c r="G107" s="75"/>
      <c r="H107" s="119"/>
      <c r="I107" s="119"/>
      <c r="J107" s="75"/>
      <c r="L107" s="68"/>
      <c r="M107" s="68"/>
      <c r="N107" s="68"/>
    </row>
    <row r="108" spans="1:14" x14ac:dyDescent="0.2">
      <c r="A108" s="75" t="s">
        <v>42</v>
      </c>
      <c r="B108" s="75"/>
      <c r="C108" s="131">
        <f>$I$77/C102</f>
        <v>65.157608695652172</v>
      </c>
      <c r="D108" s="75"/>
      <c r="E108" s="131">
        <f>$I$77/E102</f>
        <v>52.126086956521746</v>
      </c>
      <c r="F108" s="75"/>
      <c r="G108" s="131">
        <f>$I$77/G102</f>
        <v>43.438405797101453</v>
      </c>
      <c r="H108" s="119"/>
      <c r="I108" s="119"/>
      <c r="J108" s="75"/>
      <c r="L108" s="68"/>
      <c r="M108" s="68"/>
      <c r="N108" s="68"/>
    </row>
    <row r="109" spans="1:14" ht="5.25" customHeight="1" x14ac:dyDescent="0.2">
      <c r="A109" s="75"/>
      <c r="B109" s="75"/>
      <c r="C109" s="75"/>
      <c r="D109" s="75"/>
      <c r="E109" s="76"/>
      <c r="F109" s="75"/>
      <c r="G109" s="75"/>
      <c r="H109" s="119"/>
      <c r="I109" s="119"/>
      <c r="J109" s="75"/>
      <c r="L109" s="68"/>
      <c r="M109" s="68"/>
      <c r="N109" s="68"/>
    </row>
    <row r="110" spans="1:14" x14ac:dyDescent="0.2">
      <c r="A110" s="71"/>
      <c r="B110" s="71"/>
      <c r="C110" s="71"/>
      <c r="D110" s="71"/>
      <c r="E110" s="72"/>
      <c r="F110" s="71"/>
      <c r="G110" s="71"/>
      <c r="H110" s="132"/>
      <c r="I110" s="132"/>
      <c r="J110" s="75"/>
      <c r="L110" s="68"/>
      <c r="M110" s="68"/>
      <c r="N110" s="68"/>
    </row>
    <row r="111" spans="1:14" x14ac:dyDescent="0.2">
      <c r="A111" s="75"/>
      <c r="B111" s="75"/>
      <c r="C111" s="75"/>
      <c r="D111" s="75"/>
      <c r="E111" s="76"/>
      <c r="F111" s="75"/>
      <c r="G111" s="75"/>
      <c r="H111" s="75"/>
      <c r="I111" s="75"/>
      <c r="J111" s="75"/>
      <c r="L111" s="68"/>
      <c r="M111" s="68"/>
      <c r="N111" s="68"/>
    </row>
    <row r="112" spans="1:14" x14ac:dyDescent="0.2">
      <c r="A112" s="133" t="s">
        <v>45</v>
      </c>
      <c r="B112" s="75"/>
      <c r="C112" s="167"/>
      <c r="D112" s="167"/>
      <c r="E112" s="167"/>
      <c r="F112" s="134"/>
      <c r="G112" s="134"/>
      <c r="H112" s="75"/>
      <c r="I112" s="75"/>
      <c r="J112" s="75"/>
      <c r="L112" s="68"/>
      <c r="M112" s="68"/>
      <c r="N112" s="68"/>
    </row>
    <row r="113" spans="1:14" x14ac:dyDescent="0.2">
      <c r="A113" s="133" t="s">
        <v>43</v>
      </c>
      <c r="B113" s="75"/>
      <c r="C113" s="167"/>
      <c r="D113" s="167"/>
      <c r="E113" s="167"/>
      <c r="F113" s="167"/>
      <c r="G113" s="167"/>
      <c r="H113" s="75"/>
      <c r="I113" s="75"/>
      <c r="J113" s="75"/>
      <c r="L113" s="68"/>
      <c r="M113" s="68"/>
      <c r="N113" s="68"/>
    </row>
    <row r="114" spans="1:14" x14ac:dyDescent="0.2">
      <c r="A114" s="133" t="s">
        <v>44</v>
      </c>
      <c r="B114" s="75"/>
      <c r="C114" s="167"/>
      <c r="D114" s="167"/>
      <c r="E114" s="167"/>
      <c r="F114" s="167"/>
      <c r="G114" s="167"/>
      <c r="H114" s="75"/>
      <c r="I114" s="75"/>
      <c r="J114" s="75"/>
      <c r="L114" s="68"/>
      <c r="M114" s="68"/>
      <c r="N114" s="68"/>
    </row>
    <row r="115" spans="1:14" x14ac:dyDescent="0.2">
      <c r="A115" s="75"/>
      <c r="B115" s="75"/>
      <c r="C115" s="167"/>
      <c r="D115" s="167"/>
      <c r="E115" s="167"/>
      <c r="F115" s="167"/>
      <c r="G115" s="167"/>
      <c r="H115" s="75"/>
      <c r="I115" s="75"/>
      <c r="J115" s="75"/>
      <c r="L115" s="68"/>
      <c r="M115" s="68"/>
      <c r="N115" s="68"/>
    </row>
    <row r="116" spans="1:14" x14ac:dyDescent="0.2">
      <c r="A116" s="75"/>
      <c r="B116" s="75"/>
      <c r="C116" s="167"/>
      <c r="D116" s="167"/>
      <c r="E116" s="167"/>
      <c r="F116" s="167"/>
      <c r="G116" s="167"/>
      <c r="H116" s="75"/>
      <c r="I116" s="75"/>
      <c r="J116" s="75"/>
      <c r="L116" s="68"/>
      <c r="M116" s="68"/>
      <c r="N116" s="68"/>
    </row>
    <row r="117" spans="1:14" x14ac:dyDescent="0.2">
      <c r="A117" s="75"/>
      <c r="B117" s="75"/>
      <c r="C117" s="75"/>
      <c r="D117" s="75"/>
      <c r="E117" s="76"/>
      <c r="F117" s="75"/>
      <c r="G117" s="75"/>
      <c r="H117" s="75"/>
      <c r="I117" s="75"/>
      <c r="J117" s="75"/>
      <c r="L117" s="68"/>
      <c r="M117" s="68"/>
      <c r="N117" s="68"/>
    </row>
  </sheetData>
  <sheetProtection sheet="1" objects="1" scenarios="1"/>
  <mergeCells count="27">
    <mergeCell ref="C115:G115"/>
    <mergeCell ref="C116:G116"/>
    <mergeCell ref="A85:I85"/>
    <mergeCell ref="A86:I86"/>
    <mergeCell ref="A87:I87"/>
    <mergeCell ref="C112:E112"/>
    <mergeCell ref="C113:G113"/>
    <mergeCell ref="C114:G114"/>
    <mergeCell ref="A84:I84"/>
    <mergeCell ref="A68:C68"/>
    <mergeCell ref="D68:H68"/>
    <mergeCell ref="A69:C69"/>
    <mergeCell ref="D69:H69"/>
    <mergeCell ref="A70:C70"/>
    <mergeCell ref="D70:H70"/>
    <mergeCell ref="A71:C71"/>
    <mergeCell ref="D71:H71"/>
    <mergeCell ref="A72:C72"/>
    <mergeCell ref="D72:H72"/>
    <mergeCell ref="A83:I83"/>
    <mergeCell ref="A67:C67"/>
    <mergeCell ref="D67:H67"/>
    <mergeCell ref="A1:J1"/>
    <mergeCell ref="A65:C65"/>
    <mergeCell ref="D65:H65"/>
    <mergeCell ref="A66:C66"/>
    <mergeCell ref="D66:H66"/>
  </mergeCells>
  <pageMargins left="1.25" right="0.75" top="0.25" bottom="0.75" header="0.5" footer="0.5"/>
  <pageSetup scale="86" orientation="portrait" copies="2" r:id="rId1"/>
  <headerFooter alignWithMargins="0">
    <oddFooter>&amp;L&amp;A&amp;CUniversity of Idaho&amp;RAERS Dept</oddFooter>
  </headerFooter>
  <rowBreaks count="1" manualBreakCount="1">
    <brk id="6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pane ySplit="4" topLeftCell="A5" activePane="bottomLeft" state="frozen"/>
      <selection pane="bottomLeft" sqref="A1:J1"/>
    </sheetView>
  </sheetViews>
  <sheetFormatPr defaultRowHeight="12.75" x14ac:dyDescent="0.2"/>
  <cols>
    <col min="1" max="1" width="26.7109375" style="50" customWidth="1"/>
    <col min="2" max="2" width="2" style="50" customWidth="1"/>
    <col min="3" max="3" width="11.7109375" style="50" customWidth="1"/>
    <col min="4" max="4" width="1.140625" style="50" customWidth="1"/>
    <col min="5" max="5" width="10.7109375" style="135" customWidth="1"/>
    <col min="6" max="6" width="1.5703125" style="50" customWidth="1"/>
    <col min="7" max="7" width="10.7109375" style="50" customWidth="1"/>
    <col min="8" max="8" width="1.7109375" style="50" customWidth="1"/>
    <col min="9" max="9" width="16.7109375" style="68" customWidth="1"/>
    <col min="10" max="10" width="1.5703125" style="50" customWidth="1"/>
    <col min="11" max="11" width="1" style="50" customWidth="1"/>
    <col min="12" max="12" width="0.140625" style="50" customWidth="1"/>
    <col min="13" max="13" width="10.7109375" style="50" customWidth="1"/>
    <col min="14" max="16384" width="9.140625" style="50"/>
  </cols>
  <sheetData>
    <row r="1" spans="1:14" ht="30" customHeight="1" x14ac:dyDescent="0.2">
      <c r="A1" s="174" t="s">
        <v>157</v>
      </c>
      <c r="B1" s="174"/>
      <c r="C1" s="174"/>
      <c r="D1" s="174"/>
      <c r="E1" s="174"/>
      <c r="F1" s="174"/>
      <c r="G1" s="174"/>
      <c r="H1" s="174"/>
      <c r="I1" s="174"/>
      <c r="J1" s="174"/>
      <c r="L1" s="68"/>
      <c r="M1" s="147" t="s">
        <v>164</v>
      </c>
    </row>
    <row r="2" spans="1:14" ht="3.75" customHeight="1" x14ac:dyDescent="0.2">
      <c r="A2" s="58"/>
      <c r="B2" s="58"/>
      <c r="C2" s="58"/>
      <c r="D2" s="58"/>
      <c r="E2" s="60"/>
      <c r="F2" s="58"/>
      <c r="G2" s="58"/>
      <c r="H2" s="58"/>
      <c r="I2" s="61"/>
      <c r="J2" s="58"/>
    </row>
    <row r="3" spans="1:14" ht="15" x14ac:dyDescent="0.2">
      <c r="A3" s="62"/>
      <c r="B3" s="62"/>
      <c r="C3" s="63" t="s">
        <v>2</v>
      </c>
      <c r="D3" s="64"/>
      <c r="E3" s="65"/>
      <c r="F3" s="64"/>
      <c r="G3" s="64" t="s">
        <v>5</v>
      </c>
      <c r="H3" s="64"/>
      <c r="I3" s="66" t="s">
        <v>8</v>
      </c>
      <c r="J3" s="67"/>
      <c r="L3" s="68"/>
      <c r="M3" s="68"/>
      <c r="N3" s="68"/>
    </row>
    <row r="4" spans="1:14" ht="15" x14ac:dyDescent="0.2">
      <c r="A4" s="69" t="s">
        <v>1</v>
      </c>
      <c r="B4" s="62"/>
      <c r="C4" s="63" t="s">
        <v>3</v>
      </c>
      <c r="D4" s="64"/>
      <c r="E4" s="65" t="s">
        <v>4</v>
      </c>
      <c r="F4" s="64"/>
      <c r="G4" s="64" t="s">
        <v>6</v>
      </c>
      <c r="H4" s="64"/>
      <c r="I4" s="66" t="s">
        <v>7</v>
      </c>
      <c r="J4" s="67"/>
      <c r="L4" s="68"/>
      <c r="M4" s="68"/>
      <c r="N4" s="68"/>
    </row>
    <row r="5" spans="1:14" ht="5.25" customHeight="1" x14ac:dyDescent="0.2">
      <c r="A5" s="70"/>
      <c r="B5" s="71"/>
      <c r="C5" s="71"/>
      <c r="D5" s="71"/>
      <c r="E5" s="72"/>
      <c r="F5" s="71"/>
      <c r="G5" s="71"/>
      <c r="H5" s="71"/>
      <c r="I5" s="73"/>
      <c r="J5" s="73"/>
      <c r="L5" s="68"/>
      <c r="M5" s="68"/>
      <c r="N5" s="68"/>
    </row>
    <row r="6" spans="1:14" x14ac:dyDescent="0.2">
      <c r="A6" s="74" t="s">
        <v>0</v>
      </c>
      <c r="B6" s="75"/>
      <c r="C6" s="75"/>
      <c r="D6" s="75"/>
      <c r="E6" s="76"/>
      <c r="F6" s="75"/>
      <c r="G6" s="75"/>
      <c r="H6" s="75"/>
      <c r="I6" s="67"/>
      <c r="J6" s="67"/>
      <c r="L6" s="68"/>
      <c r="M6" s="68"/>
      <c r="N6" s="68"/>
    </row>
    <row r="7" spans="1:14" x14ac:dyDescent="0.2">
      <c r="A7" s="6" t="s">
        <v>31</v>
      </c>
      <c r="B7" s="3"/>
      <c r="C7" s="6">
        <v>36</v>
      </c>
      <c r="D7" s="3"/>
      <c r="E7" s="9" t="s">
        <v>32</v>
      </c>
      <c r="F7" s="3"/>
      <c r="G7" s="152">
        <v>5.6</v>
      </c>
      <c r="H7" s="78"/>
      <c r="I7" s="81">
        <f>C7*G7</f>
        <v>201.6</v>
      </c>
      <c r="J7" s="82"/>
      <c r="L7" s="83"/>
      <c r="M7" s="83"/>
      <c r="N7" s="68"/>
    </row>
    <row r="8" spans="1:14" ht="6.75" customHeight="1" x14ac:dyDescent="0.2">
      <c r="A8" s="78"/>
      <c r="B8" s="78"/>
      <c r="C8" s="78"/>
      <c r="D8" s="78"/>
      <c r="E8" s="84"/>
      <c r="F8" s="78"/>
      <c r="G8" s="139"/>
      <c r="H8" s="78"/>
      <c r="I8" s="81"/>
      <c r="J8" s="82"/>
      <c r="L8" s="83"/>
      <c r="M8" s="83"/>
      <c r="N8" s="83"/>
    </row>
    <row r="9" spans="1:14" x14ac:dyDescent="0.2">
      <c r="A9" s="74" t="s">
        <v>9</v>
      </c>
      <c r="B9" s="86"/>
      <c r="C9" s="86"/>
      <c r="D9" s="86"/>
      <c r="E9" s="87"/>
      <c r="F9" s="86"/>
      <c r="G9" s="140"/>
      <c r="H9" s="86"/>
      <c r="I9" s="89"/>
      <c r="J9" s="67"/>
      <c r="L9" s="68"/>
      <c r="M9" s="68"/>
      <c r="N9" s="68"/>
    </row>
    <row r="10" spans="1:14" ht="6.75" customHeight="1" x14ac:dyDescent="0.2">
      <c r="A10" s="86"/>
      <c r="B10" s="86"/>
      <c r="C10" s="86"/>
      <c r="D10" s="86"/>
      <c r="E10" s="87"/>
      <c r="F10" s="86"/>
      <c r="G10" s="140"/>
      <c r="H10" s="86"/>
      <c r="I10" s="89"/>
      <c r="J10" s="67"/>
      <c r="L10" s="68"/>
      <c r="M10" s="68"/>
      <c r="N10" s="68"/>
    </row>
    <row r="11" spans="1:14" x14ac:dyDescent="0.2">
      <c r="A11" s="90" t="s">
        <v>10</v>
      </c>
      <c r="B11" s="86"/>
      <c r="C11" s="86"/>
      <c r="D11" s="86"/>
      <c r="E11" s="87"/>
      <c r="F11" s="86"/>
      <c r="G11" s="140"/>
      <c r="H11" s="86"/>
      <c r="I11" s="91">
        <f>SUM(I12:I13)</f>
        <v>13.75</v>
      </c>
      <c r="J11" s="67"/>
      <c r="L11" s="68"/>
      <c r="M11" s="68"/>
      <c r="N11" s="68"/>
    </row>
    <row r="12" spans="1:14" x14ac:dyDescent="0.2">
      <c r="A12" s="7" t="s">
        <v>48</v>
      </c>
      <c r="B12" s="1"/>
      <c r="C12" s="7">
        <v>55</v>
      </c>
      <c r="D12" s="1">
        <v>55</v>
      </c>
      <c r="E12" s="8" t="s">
        <v>27</v>
      </c>
      <c r="F12" s="1"/>
      <c r="G12" s="138">
        <v>0.25</v>
      </c>
      <c r="H12" s="86"/>
      <c r="I12" s="89">
        <f>C12*G12</f>
        <v>13.75</v>
      </c>
      <c r="J12" s="67"/>
      <c r="L12" s="68"/>
      <c r="M12" s="68"/>
      <c r="N12" s="68"/>
    </row>
    <row r="13" spans="1:14" x14ac:dyDescent="0.2">
      <c r="A13" s="92"/>
      <c r="B13" s="86"/>
      <c r="C13" s="92"/>
      <c r="D13" s="86"/>
      <c r="E13" s="93"/>
      <c r="F13" s="86"/>
      <c r="G13" s="136"/>
      <c r="H13" s="86"/>
      <c r="I13" s="89">
        <f>C13*G13</f>
        <v>0</v>
      </c>
      <c r="J13" s="67"/>
      <c r="L13" s="68"/>
      <c r="M13" s="68"/>
      <c r="N13" s="68"/>
    </row>
    <row r="14" spans="1:14" ht="7.5" customHeight="1" x14ac:dyDescent="0.2">
      <c r="A14" s="86"/>
      <c r="B14" s="86"/>
      <c r="C14" s="86"/>
      <c r="D14" s="86"/>
      <c r="E14" s="87"/>
      <c r="F14" s="86"/>
      <c r="G14" s="140"/>
      <c r="H14" s="86"/>
      <c r="I14" s="89"/>
      <c r="J14" s="67"/>
      <c r="L14" s="68"/>
      <c r="M14" s="68"/>
      <c r="N14" s="68"/>
    </row>
    <row r="15" spans="1:14" x14ac:dyDescent="0.2">
      <c r="A15" s="90" t="s">
        <v>11</v>
      </c>
      <c r="B15" s="86"/>
      <c r="C15" s="86"/>
      <c r="D15" s="86"/>
      <c r="E15" s="87"/>
      <c r="F15" s="86"/>
      <c r="G15" s="140"/>
      <c r="H15" s="86"/>
      <c r="I15" s="91">
        <f>SUM(I16:I21)</f>
        <v>43.55</v>
      </c>
      <c r="J15" s="67"/>
      <c r="L15" s="68"/>
      <c r="M15" s="68"/>
      <c r="N15" s="68"/>
    </row>
    <row r="16" spans="1:14" x14ac:dyDescent="0.2">
      <c r="A16" s="146" t="s">
        <v>86</v>
      </c>
      <c r="B16" s="1"/>
      <c r="C16" s="7">
        <v>20</v>
      </c>
      <c r="D16" s="1"/>
      <c r="E16" s="8" t="s">
        <v>27</v>
      </c>
      <c r="F16" s="1"/>
      <c r="G16" s="138">
        <v>0.55000000000000004</v>
      </c>
      <c r="H16" s="86"/>
      <c r="I16" s="89">
        <f t="shared" ref="I16:I21" si="0">C16*G16</f>
        <v>11</v>
      </c>
      <c r="J16" s="67"/>
      <c r="L16" s="68"/>
      <c r="M16" s="68"/>
      <c r="N16" s="68"/>
    </row>
    <row r="17" spans="1:14" x14ac:dyDescent="0.2">
      <c r="A17" s="146" t="s">
        <v>87</v>
      </c>
      <c r="B17" s="1"/>
      <c r="C17" s="7">
        <v>15</v>
      </c>
      <c r="D17" s="1"/>
      <c r="E17" s="8" t="s">
        <v>27</v>
      </c>
      <c r="F17" s="1"/>
      <c r="G17" s="138">
        <v>0.53</v>
      </c>
      <c r="H17" s="86"/>
      <c r="I17" s="89">
        <f t="shared" si="0"/>
        <v>7.95</v>
      </c>
      <c r="J17" s="67"/>
      <c r="L17" s="68"/>
      <c r="M17" s="68"/>
      <c r="N17" s="68"/>
    </row>
    <row r="18" spans="1:14" x14ac:dyDescent="0.2">
      <c r="A18" s="146" t="s">
        <v>128</v>
      </c>
      <c r="B18" s="1"/>
      <c r="C18" s="7">
        <v>10</v>
      </c>
      <c r="D18" s="1"/>
      <c r="E18" s="8" t="s">
        <v>27</v>
      </c>
      <c r="F18" s="1"/>
      <c r="G18" s="138">
        <v>0.27</v>
      </c>
      <c r="H18" s="86"/>
      <c r="I18" s="95">
        <f t="shared" si="0"/>
        <v>2.7</v>
      </c>
      <c r="J18" s="67"/>
      <c r="L18" s="68"/>
      <c r="M18" s="68"/>
      <c r="N18" s="68"/>
    </row>
    <row r="19" spans="1:14" x14ac:dyDescent="0.2">
      <c r="A19" s="109" t="s">
        <v>85</v>
      </c>
      <c r="B19" s="86"/>
      <c r="C19" s="92">
        <v>30</v>
      </c>
      <c r="D19" s="86"/>
      <c r="E19" s="93" t="s">
        <v>27</v>
      </c>
      <c r="F19" s="86"/>
      <c r="G19" s="137">
        <v>0.73</v>
      </c>
      <c r="H19" s="86"/>
      <c r="I19" s="95">
        <f t="shared" si="0"/>
        <v>21.9</v>
      </c>
      <c r="J19" s="67"/>
      <c r="L19" s="68"/>
      <c r="M19" s="68"/>
      <c r="N19" s="68"/>
    </row>
    <row r="20" spans="1:14" x14ac:dyDescent="0.2">
      <c r="A20" s="92"/>
      <c r="B20" s="86"/>
      <c r="C20" s="92"/>
      <c r="D20" s="86"/>
      <c r="E20" s="93"/>
      <c r="F20" s="86"/>
      <c r="G20" s="136"/>
      <c r="H20" s="86"/>
      <c r="I20" s="95">
        <f t="shared" si="0"/>
        <v>0</v>
      </c>
      <c r="J20" s="67"/>
      <c r="L20" s="68"/>
      <c r="M20" s="68"/>
      <c r="N20" s="68"/>
    </row>
    <row r="21" spans="1:14" x14ac:dyDescent="0.2">
      <c r="A21" s="92"/>
      <c r="B21" s="86"/>
      <c r="C21" s="92"/>
      <c r="D21" s="86"/>
      <c r="E21" s="93"/>
      <c r="F21" s="86"/>
      <c r="G21" s="136"/>
      <c r="H21" s="86"/>
      <c r="I21" s="95">
        <f t="shared" si="0"/>
        <v>0</v>
      </c>
      <c r="J21" s="67"/>
      <c r="L21" s="68"/>
      <c r="M21" s="68"/>
      <c r="N21" s="68"/>
    </row>
    <row r="22" spans="1:14" ht="6" customHeight="1" x14ac:dyDescent="0.2">
      <c r="A22" s="86"/>
      <c r="B22" s="86"/>
      <c r="C22" s="86"/>
      <c r="D22" s="86"/>
      <c r="E22" s="87"/>
      <c r="F22" s="86"/>
      <c r="G22" s="140"/>
      <c r="H22" s="86"/>
      <c r="I22" s="95"/>
      <c r="J22" s="67"/>
      <c r="L22" s="68"/>
      <c r="M22" s="68"/>
      <c r="N22" s="68"/>
    </row>
    <row r="23" spans="1:14" x14ac:dyDescent="0.2">
      <c r="A23" s="90" t="s">
        <v>12</v>
      </c>
      <c r="B23" s="86"/>
      <c r="C23" s="86"/>
      <c r="D23" s="86"/>
      <c r="E23" s="87"/>
      <c r="F23" s="86"/>
      <c r="G23" s="140"/>
      <c r="H23" s="86"/>
      <c r="I23" s="96">
        <f>SUM(I24:I27)</f>
        <v>13.96</v>
      </c>
      <c r="J23" s="67"/>
      <c r="L23" s="68"/>
      <c r="M23" s="68"/>
      <c r="N23" s="68"/>
    </row>
    <row r="24" spans="1:14" x14ac:dyDescent="0.2">
      <c r="A24" s="143" t="s">
        <v>129</v>
      </c>
      <c r="B24" s="1"/>
      <c r="C24" s="7">
        <v>16</v>
      </c>
      <c r="D24" s="1"/>
      <c r="E24" s="8" t="s">
        <v>115</v>
      </c>
      <c r="F24" s="1"/>
      <c r="G24" s="138">
        <v>0.21</v>
      </c>
      <c r="H24" s="86"/>
      <c r="I24" s="95">
        <f>C24*G24</f>
        <v>3.36</v>
      </c>
      <c r="J24" s="67"/>
      <c r="K24" s="142"/>
      <c r="L24" s="143"/>
      <c r="M24" s="68"/>
      <c r="N24" s="68"/>
    </row>
    <row r="25" spans="1:14" x14ac:dyDescent="0.2">
      <c r="A25" s="143" t="s">
        <v>112</v>
      </c>
      <c r="B25" s="1"/>
      <c r="C25" s="144">
        <v>3</v>
      </c>
      <c r="D25" s="1"/>
      <c r="E25" s="145" t="s">
        <v>27</v>
      </c>
      <c r="F25" s="1"/>
      <c r="G25" s="138">
        <v>0.6</v>
      </c>
      <c r="H25" s="86"/>
      <c r="I25" s="95">
        <f>C25*G25</f>
        <v>1.7999999999999998</v>
      </c>
      <c r="J25" s="67"/>
      <c r="L25" s="68"/>
      <c r="M25" s="68"/>
      <c r="N25" s="68"/>
    </row>
    <row r="26" spans="1:14" x14ac:dyDescent="0.2">
      <c r="A26" s="143" t="s">
        <v>126</v>
      </c>
      <c r="B26" s="1"/>
      <c r="C26" s="10">
        <v>11</v>
      </c>
      <c r="D26" s="1">
        <v>11</v>
      </c>
      <c r="E26" s="8" t="s">
        <v>115</v>
      </c>
      <c r="F26" s="1"/>
      <c r="G26" s="138">
        <v>0.8</v>
      </c>
      <c r="H26" s="86"/>
      <c r="I26" s="95">
        <f>C26*G26</f>
        <v>8.8000000000000007</v>
      </c>
      <c r="J26" s="67"/>
      <c r="L26" s="68"/>
      <c r="M26" s="68"/>
      <c r="N26" s="68"/>
    </row>
    <row r="27" spans="1:14" x14ac:dyDescent="0.2">
      <c r="A27" s="92"/>
      <c r="B27" s="86"/>
      <c r="C27" s="92"/>
      <c r="D27" s="86"/>
      <c r="E27" s="93"/>
      <c r="F27" s="86"/>
      <c r="G27" s="136"/>
      <c r="H27" s="86"/>
      <c r="I27" s="95">
        <f>C27*G27</f>
        <v>0</v>
      </c>
      <c r="J27" s="67"/>
      <c r="L27" s="68"/>
      <c r="M27" s="68"/>
      <c r="N27" s="68"/>
    </row>
    <row r="28" spans="1:14" ht="5.25" customHeight="1" x14ac:dyDescent="0.2">
      <c r="A28" s="86"/>
      <c r="B28" s="86"/>
      <c r="C28" s="86"/>
      <c r="D28" s="86"/>
      <c r="E28" s="87"/>
      <c r="F28" s="86"/>
      <c r="G28" s="140"/>
      <c r="H28" s="86"/>
      <c r="I28" s="95"/>
      <c r="J28" s="67"/>
      <c r="L28" s="68"/>
      <c r="M28" s="68"/>
      <c r="N28" s="68"/>
    </row>
    <row r="29" spans="1:14" x14ac:dyDescent="0.2">
      <c r="A29" s="90" t="s">
        <v>30</v>
      </c>
      <c r="B29" s="86"/>
      <c r="C29" s="86"/>
      <c r="D29" s="86"/>
      <c r="E29" s="87"/>
      <c r="F29" s="86"/>
      <c r="G29" s="140"/>
      <c r="H29" s="86"/>
      <c r="I29" s="96">
        <f>SUM(I30:I34)</f>
        <v>13.73</v>
      </c>
      <c r="J29" s="67"/>
      <c r="L29" s="68"/>
      <c r="M29" s="68"/>
      <c r="N29" s="68"/>
    </row>
    <row r="30" spans="1:14" x14ac:dyDescent="0.2">
      <c r="A30" s="146" t="s">
        <v>13</v>
      </c>
      <c r="B30" s="1"/>
      <c r="C30" s="7">
        <v>1</v>
      </c>
      <c r="D30" s="1"/>
      <c r="E30" s="8" t="s">
        <v>28</v>
      </c>
      <c r="F30" s="1"/>
      <c r="G30" s="138">
        <v>7.25</v>
      </c>
      <c r="H30" s="86"/>
      <c r="I30" s="95">
        <f>C30*G30</f>
        <v>7.25</v>
      </c>
      <c r="J30" s="67"/>
      <c r="L30" s="68"/>
      <c r="M30" s="68"/>
      <c r="N30" s="68"/>
    </row>
    <row r="31" spans="1:14" x14ac:dyDescent="0.2">
      <c r="A31" s="150" t="s">
        <v>33</v>
      </c>
      <c r="B31" s="148"/>
      <c r="C31" s="149">
        <v>36</v>
      </c>
      <c r="D31" s="148"/>
      <c r="E31" s="93" t="s">
        <v>32</v>
      </c>
      <c r="F31" s="148"/>
      <c r="G31" s="137">
        <v>0.18</v>
      </c>
      <c r="H31" s="86"/>
      <c r="I31" s="95">
        <f>C31*G31</f>
        <v>6.4799999999999995</v>
      </c>
      <c r="J31" s="67"/>
      <c r="L31" s="68"/>
      <c r="M31" s="68"/>
      <c r="N31" s="68"/>
    </row>
    <row r="32" spans="1:14" x14ac:dyDescent="0.2">
      <c r="A32" s="109"/>
      <c r="B32" s="86"/>
      <c r="C32" s="92"/>
      <c r="D32" s="86"/>
      <c r="E32" s="93"/>
      <c r="F32" s="86"/>
      <c r="G32" s="137"/>
      <c r="H32" s="86"/>
      <c r="I32" s="95">
        <f>C32*G32</f>
        <v>0</v>
      </c>
      <c r="J32" s="67"/>
      <c r="L32" s="68"/>
      <c r="M32" s="68"/>
      <c r="N32" s="68"/>
    </row>
    <row r="33" spans="1:14" x14ac:dyDescent="0.2">
      <c r="A33" s="92"/>
      <c r="B33" s="86"/>
      <c r="C33" s="92"/>
      <c r="D33" s="86"/>
      <c r="E33" s="93"/>
      <c r="F33" s="86"/>
      <c r="G33" s="136"/>
      <c r="H33" s="86"/>
      <c r="I33" s="95">
        <f>C33*G33</f>
        <v>0</v>
      </c>
      <c r="J33" s="67"/>
      <c r="L33" s="68"/>
      <c r="M33" s="68"/>
      <c r="N33" s="68"/>
    </row>
    <row r="34" spans="1:14" x14ac:dyDescent="0.2">
      <c r="A34" s="92"/>
      <c r="B34" s="86"/>
      <c r="C34" s="92"/>
      <c r="D34" s="86"/>
      <c r="E34" s="93"/>
      <c r="F34" s="86"/>
      <c r="G34" s="136"/>
      <c r="H34" s="86"/>
      <c r="I34" s="95">
        <f>C34*G34</f>
        <v>0</v>
      </c>
      <c r="J34" s="67"/>
      <c r="L34" s="68"/>
      <c r="M34" s="68"/>
      <c r="N34" s="68"/>
    </row>
    <row r="35" spans="1:14" ht="3" customHeight="1" x14ac:dyDescent="0.2">
      <c r="A35" s="98"/>
      <c r="B35" s="99"/>
      <c r="C35" s="98"/>
      <c r="D35" s="99"/>
      <c r="E35" s="100"/>
      <c r="F35" s="99"/>
      <c r="G35" s="141"/>
      <c r="H35" s="86"/>
      <c r="I35" s="95"/>
      <c r="J35" s="67"/>
      <c r="L35" s="68"/>
      <c r="M35" s="68"/>
      <c r="N35" s="68"/>
    </row>
    <row r="36" spans="1:14" x14ac:dyDescent="0.2">
      <c r="A36" s="90" t="s">
        <v>98</v>
      </c>
      <c r="B36" s="86"/>
      <c r="C36" s="86"/>
      <c r="D36" s="86"/>
      <c r="E36" s="87"/>
      <c r="F36" s="86"/>
      <c r="G36" s="140"/>
      <c r="H36" s="86"/>
      <c r="I36" s="96">
        <f>SUM(I37:I41)</f>
        <v>27.5655</v>
      </c>
      <c r="J36" s="67"/>
      <c r="L36" s="68"/>
      <c r="M36" s="68"/>
      <c r="N36" s="68"/>
    </row>
    <row r="37" spans="1:14" x14ac:dyDescent="0.2">
      <c r="A37" s="92" t="s">
        <v>108</v>
      </c>
      <c r="B37" s="86"/>
      <c r="C37" s="92">
        <v>0.78</v>
      </c>
      <c r="D37" s="86"/>
      <c r="E37" s="93" t="s">
        <v>104</v>
      </c>
      <c r="F37" s="86"/>
      <c r="G37" s="137">
        <v>2.5</v>
      </c>
      <c r="H37" s="86"/>
      <c r="I37" s="95">
        <f>C37*G37</f>
        <v>1.9500000000000002</v>
      </c>
      <c r="J37" s="67"/>
      <c r="L37" s="68"/>
      <c r="M37" s="68"/>
      <c r="N37" s="68"/>
    </row>
    <row r="38" spans="1:14" x14ac:dyDescent="0.2">
      <c r="A38" s="92" t="s">
        <v>109</v>
      </c>
      <c r="B38" s="86"/>
      <c r="C38" s="92">
        <v>4.79</v>
      </c>
      <c r="D38" s="86"/>
      <c r="E38" s="93" t="s">
        <v>104</v>
      </c>
      <c r="F38" s="86"/>
      <c r="G38" s="137">
        <v>2.35</v>
      </c>
      <c r="H38" s="86"/>
      <c r="I38" s="95">
        <f>C38*G38</f>
        <v>11.256500000000001</v>
      </c>
      <c r="J38" s="67"/>
      <c r="L38" s="68"/>
      <c r="M38" s="68"/>
      <c r="N38" s="68"/>
    </row>
    <row r="39" spans="1:14" x14ac:dyDescent="0.2">
      <c r="A39" s="92" t="s">
        <v>116</v>
      </c>
      <c r="B39" s="86"/>
      <c r="C39" s="92">
        <v>0.14000000000000001</v>
      </c>
      <c r="D39" s="86"/>
      <c r="E39" s="93" t="s">
        <v>104</v>
      </c>
      <c r="F39" s="86"/>
      <c r="G39" s="137">
        <v>2.85</v>
      </c>
      <c r="H39" s="86"/>
      <c r="I39" s="95">
        <f>C39*G39</f>
        <v>0.39900000000000008</v>
      </c>
      <c r="J39" s="67"/>
      <c r="L39" s="68"/>
      <c r="M39" s="68"/>
      <c r="N39" s="68"/>
    </row>
    <row r="40" spans="1:14" x14ac:dyDescent="0.2">
      <c r="A40" s="109" t="s">
        <v>102</v>
      </c>
      <c r="B40" s="86"/>
      <c r="C40" s="92">
        <v>1</v>
      </c>
      <c r="D40" s="86"/>
      <c r="E40" s="93" t="s">
        <v>28</v>
      </c>
      <c r="F40" s="86"/>
      <c r="G40" s="137">
        <v>2.04</v>
      </c>
      <c r="H40" s="86"/>
      <c r="I40" s="95">
        <f>C40*G40</f>
        <v>2.04</v>
      </c>
      <c r="J40" s="67"/>
      <c r="L40" s="68"/>
      <c r="M40" s="68"/>
      <c r="N40" s="68"/>
    </row>
    <row r="41" spans="1:14" x14ac:dyDescent="0.2">
      <c r="A41" s="109" t="s">
        <v>103</v>
      </c>
      <c r="B41" s="86"/>
      <c r="C41" s="92">
        <v>1</v>
      </c>
      <c r="D41" s="86"/>
      <c r="E41" s="93" t="s">
        <v>28</v>
      </c>
      <c r="F41" s="86"/>
      <c r="G41" s="137">
        <v>11.92</v>
      </c>
      <c r="H41" s="86"/>
      <c r="I41" s="95">
        <f>C41*G41</f>
        <v>11.92</v>
      </c>
      <c r="J41" s="67"/>
      <c r="L41" s="68"/>
      <c r="M41" s="68"/>
      <c r="N41" s="68"/>
    </row>
    <row r="42" spans="1:14" ht="5.25" customHeight="1" x14ac:dyDescent="0.2">
      <c r="A42" s="98"/>
      <c r="B42" s="99"/>
      <c r="C42" s="98"/>
      <c r="D42" s="99"/>
      <c r="E42" s="100"/>
      <c r="F42" s="99"/>
      <c r="G42" s="141"/>
      <c r="H42" s="86"/>
      <c r="I42" s="95"/>
      <c r="J42" s="67"/>
      <c r="L42" s="68"/>
      <c r="M42" s="68"/>
      <c r="N42" s="68"/>
    </row>
    <row r="43" spans="1:14" x14ac:dyDescent="0.2">
      <c r="A43" s="90" t="s">
        <v>99</v>
      </c>
      <c r="B43" s="86"/>
      <c r="C43" s="86"/>
      <c r="D43" s="86"/>
      <c r="E43" s="87"/>
      <c r="F43" s="86"/>
      <c r="G43" s="140"/>
      <c r="H43" s="86"/>
      <c r="I43" s="96">
        <f>SUM(I44:I46)</f>
        <v>17.333500000000001</v>
      </c>
      <c r="J43" s="67"/>
      <c r="L43" s="68"/>
      <c r="M43" s="68"/>
      <c r="N43" s="68"/>
    </row>
    <row r="44" spans="1:14" x14ac:dyDescent="0.2">
      <c r="A44" s="109" t="s">
        <v>130</v>
      </c>
      <c r="B44" s="86"/>
      <c r="C44" s="109">
        <v>0.77</v>
      </c>
      <c r="D44" s="86"/>
      <c r="E44" s="93" t="s">
        <v>29</v>
      </c>
      <c r="F44" s="86"/>
      <c r="G44" s="137">
        <v>18.5</v>
      </c>
      <c r="H44" s="86"/>
      <c r="I44" s="95">
        <f>C44*G44</f>
        <v>14.245000000000001</v>
      </c>
      <c r="J44" s="67"/>
      <c r="L44" s="68"/>
      <c r="M44" s="68"/>
      <c r="N44" s="68"/>
    </row>
    <row r="45" spans="1:14" x14ac:dyDescent="0.2">
      <c r="A45" s="109" t="s">
        <v>131</v>
      </c>
      <c r="B45" s="86"/>
      <c r="C45" s="109">
        <v>0.28999999999999998</v>
      </c>
      <c r="D45" s="86"/>
      <c r="E45" s="93" t="s">
        <v>29</v>
      </c>
      <c r="F45" s="86"/>
      <c r="G45" s="137">
        <v>10.65</v>
      </c>
      <c r="H45" s="86"/>
      <c r="I45" s="95">
        <f>C45*G45</f>
        <v>3.0884999999999998</v>
      </c>
      <c r="J45" s="67"/>
      <c r="L45" s="68"/>
      <c r="M45" s="68"/>
      <c r="N45" s="68"/>
    </row>
    <row r="46" spans="1:14" x14ac:dyDescent="0.2">
      <c r="A46" s="92"/>
      <c r="B46" s="86"/>
      <c r="C46" s="92"/>
      <c r="D46" s="86"/>
      <c r="E46" s="93"/>
      <c r="F46" s="86"/>
      <c r="G46" s="136"/>
      <c r="H46" s="86"/>
      <c r="I46" s="95">
        <f>C46*G46</f>
        <v>0</v>
      </c>
      <c r="J46" s="67"/>
      <c r="L46" s="68"/>
      <c r="M46" s="68"/>
      <c r="N46" s="68"/>
    </row>
    <row r="47" spans="1:14" ht="5.25" customHeight="1" x14ac:dyDescent="0.2">
      <c r="A47" s="98"/>
      <c r="B47" s="99"/>
      <c r="C47" s="98"/>
      <c r="D47" s="99"/>
      <c r="E47" s="100"/>
      <c r="F47" s="99"/>
      <c r="G47" s="141"/>
      <c r="H47" s="86"/>
      <c r="I47" s="95"/>
      <c r="J47" s="67"/>
      <c r="L47" s="68"/>
      <c r="M47" s="68"/>
      <c r="N47" s="68"/>
    </row>
    <row r="48" spans="1:14" x14ac:dyDescent="0.2">
      <c r="A48" s="90" t="s">
        <v>100</v>
      </c>
      <c r="B48" s="86"/>
      <c r="C48" s="86"/>
      <c r="D48" s="86"/>
      <c r="E48" s="87"/>
      <c r="F48" s="86"/>
      <c r="G48" s="140"/>
      <c r="H48" s="86"/>
      <c r="I48" s="96">
        <f>SUM(I49:I51)</f>
        <v>0</v>
      </c>
      <c r="J48" s="67"/>
      <c r="L48" s="68"/>
      <c r="M48" s="68"/>
      <c r="N48" s="68"/>
    </row>
    <row r="49" spans="1:14" x14ac:dyDescent="0.2">
      <c r="A49" s="92"/>
      <c r="B49" s="86"/>
      <c r="C49" s="92"/>
      <c r="D49" s="86"/>
      <c r="E49" s="93"/>
      <c r="F49" s="86"/>
      <c r="G49" s="136"/>
      <c r="H49" s="86"/>
      <c r="I49" s="95">
        <f>C49*G49</f>
        <v>0</v>
      </c>
      <c r="J49" s="67"/>
      <c r="L49" s="68"/>
      <c r="M49" s="68"/>
      <c r="N49" s="68"/>
    </row>
    <row r="50" spans="1:14" x14ac:dyDescent="0.2">
      <c r="A50" s="92"/>
      <c r="B50" s="86"/>
      <c r="C50" s="92"/>
      <c r="D50" s="86"/>
      <c r="E50" s="93"/>
      <c r="F50" s="86"/>
      <c r="G50" s="136"/>
      <c r="H50" s="86"/>
      <c r="I50" s="95">
        <f>C50*G50</f>
        <v>0</v>
      </c>
      <c r="J50" s="67"/>
      <c r="L50" s="68"/>
      <c r="M50" s="68"/>
      <c r="N50" s="68"/>
    </row>
    <row r="51" spans="1:14" ht="5.25" customHeight="1" x14ac:dyDescent="0.2">
      <c r="A51" s="86"/>
      <c r="B51" s="86"/>
      <c r="C51" s="86"/>
      <c r="D51" s="86"/>
      <c r="E51" s="87"/>
      <c r="F51" s="86"/>
      <c r="G51" s="140"/>
      <c r="H51" s="86"/>
      <c r="I51" s="95"/>
      <c r="J51" s="67"/>
      <c r="L51" s="68"/>
      <c r="M51" s="68"/>
      <c r="N51" s="68"/>
    </row>
    <row r="52" spans="1:14" x14ac:dyDescent="0.2">
      <c r="A52" s="90" t="s">
        <v>14</v>
      </c>
      <c r="B52" s="86"/>
      <c r="C52" s="86"/>
      <c r="D52" s="86"/>
      <c r="E52" s="87"/>
      <c r="F52" s="86"/>
      <c r="G52" s="140"/>
      <c r="H52" s="86"/>
      <c r="I52" s="96">
        <f>SUM(I53:I55)</f>
        <v>4</v>
      </c>
      <c r="J52" s="67"/>
      <c r="L52" s="68"/>
      <c r="M52" s="68"/>
      <c r="N52" s="68"/>
    </row>
    <row r="53" spans="1:14" x14ac:dyDescent="0.2">
      <c r="A53" s="7" t="s">
        <v>15</v>
      </c>
      <c r="B53" s="1"/>
      <c r="C53" s="7">
        <v>1</v>
      </c>
      <c r="D53" s="1"/>
      <c r="E53" s="8" t="s">
        <v>28</v>
      </c>
      <c r="F53" s="1"/>
      <c r="G53" s="138">
        <v>4</v>
      </c>
      <c r="H53" s="86"/>
      <c r="I53" s="95">
        <f>C53*G53</f>
        <v>4</v>
      </c>
      <c r="J53" s="67"/>
      <c r="L53" s="68"/>
      <c r="M53" s="68"/>
      <c r="N53" s="68"/>
    </row>
    <row r="54" spans="1:14" x14ac:dyDescent="0.2">
      <c r="A54" s="92"/>
      <c r="B54" s="86"/>
      <c r="C54" s="92"/>
      <c r="D54" s="86"/>
      <c r="E54" s="93"/>
      <c r="F54" s="86"/>
      <c r="G54" s="136"/>
      <c r="H54" s="86"/>
      <c r="I54" s="95">
        <f>C54*G54</f>
        <v>0</v>
      </c>
      <c r="J54" s="67"/>
      <c r="L54" s="68"/>
      <c r="M54" s="68"/>
      <c r="N54" s="68"/>
    </row>
    <row r="55" spans="1:14" x14ac:dyDescent="0.2">
      <c r="A55" s="92"/>
      <c r="B55" s="86"/>
      <c r="C55" s="92"/>
      <c r="D55" s="86"/>
      <c r="E55" s="93"/>
      <c r="F55" s="86"/>
      <c r="G55" s="136"/>
      <c r="H55" s="86"/>
      <c r="I55" s="95">
        <f>C55*G55</f>
        <v>0</v>
      </c>
      <c r="J55" s="67"/>
      <c r="L55" s="68"/>
      <c r="M55" s="68"/>
      <c r="N55" s="68"/>
    </row>
    <row r="56" spans="1:14" ht="4.5" customHeight="1" x14ac:dyDescent="0.2">
      <c r="A56" s="99"/>
      <c r="B56" s="99"/>
      <c r="C56" s="99"/>
      <c r="D56" s="99"/>
      <c r="E56" s="102"/>
      <c r="F56" s="99"/>
      <c r="G56" s="141"/>
      <c r="H56" s="86"/>
      <c r="I56" s="95"/>
      <c r="J56" s="67"/>
      <c r="L56" s="68"/>
      <c r="M56" s="68"/>
      <c r="N56" s="68"/>
    </row>
    <row r="57" spans="1:14" x14ac:dyDescent="0.2">
      <c r="A57" s="104" t="s">
        <v>133</v>
      </c>
      <c r="B57" s="86"/>
      <c r="C57" s="86"/>
      <c r="D57" s="86"/>
      <c r="E57" s="87"/>
      <c r="F57" s="86"/>
      <c r="G57" s="86"/>
      <c r="H57" s="86"/>
      <c r="I57" s="137">
        <v>5.69</v>
      </c>
      <c r="J57" s="67"/>
      <c r="L57" s="68"/>
      <c r="M57" s="68"/>
      <c r="N57" s="68"/>
    </row>
    <row r="58" spans="1:14" ht="5.25" customHeight="1" x14ac:dyDescent="0.2">
      <c r="A58" s="86"/>
      <c r="B58" s="86"/>
      <c r="C58" s="86"/>
      <c r="D58" s="86"/>
      <c r="E58" s="87"/>
      <c r="F58" s="86"/>
      <c r="G58" s="86"/>
      <c r="H58" s="86"/>
      <c r="I58" s="95"/>
      <c r="J58" s="67"/>
      <c r="L58" s="68"/>
      <c r="M58" s="68"/>
      <c r="N58" s="68"/>
    </row>
    <row r="59" spans="1:14" x14ac:dyDescent="0.2">
      <c r="A59" s="90" t="s">
        <v>17</v>
      </c>
      <c r="B59" s="86"/>
      <c r="C59" s="86"/>
      <c r="D59" s="86"/>
      <c r="E59" s="87"/>
      <c r="F59" s="86"/>
      <c r="G59" s="86"/>
      <c r="H59" s="86"/>
      <c r="I59" s="95">
        <f>SUM(I11:I57)-(I11+I15+I23+I29+I36+I43+I48+I52)</f>
        <v>139.57899999999995</v>
      </c>
      <c r="J59" s="67"/>
      <c r="M59" s="68"/>
      <c r="N59" s="68"/>
    </row>
    <row r="60" spans="1:14" x14ac:dyDescent="0.2">
      <c r="A60" s="90" t="s">
        <v>18</v>
      </c>
      <c r="B60" s="86"/>
      <c r="C60" s="86"/>
      <c r="D60" s="86"/>
      <c r="E60" s="87"/>
      <c r="F60" s="86"/>
      <c r="G60" s="86"/>
      <c r="H60" s="86"/>
      <c r="I60" s="95">
        <f>I59/C7</f>
        <v>3.8771944444444433</v>
      </c>
      <c r="J60" s="67"/>
      <c r="M60" s="68"/>
      <c r="N60" s="68"/>
    </row>
    <row r="61" spans="1:14" ht="5.25" customHeight="1" x14ac:dyDescent="0.2">
      <c r="A61" s="86"/>
      <c r="B61" s="86"/>
      <c r="C61" s="86"/>
      <c r="D61" s="86"/>
      <c r="E61" s="87"/>
      <c r="F61" s="86"/>
      <c r="G61" s="86"/>
      <c r="H61" s="86"/>
      <c r="I61" s="95"/>
      <c r="J61" s="67"/>
      <c r="L61" s="68"/>
      <c r="M61" s="68"/>
      <c r="N61" s="68"/>
    </row>
    <row r="62" spans="1:14" x14ac:dyDescent="0.2">
      <c r="A62" s="106" t="s">
        <v>19</v>
      </c>
      <c r="B62" s="106"/>
      <c r="C62" s="106"/>
      <c r="D62" s="106"/>
      <c r="E62" s="107"/>
      <c r="F62" s="106"/>
      <c r="G62" s="106"/>
      <c r="H62" s="106"/>
      <c r="I62" s="108">
        <f>I7-I59</f>
        <v>62.021000000000043</v>
      </c>
      <c r="J62" s="67"/>
      <c r="L62" s="68"/>
      <c r="M62" s="68"/>
      <c r="N62" s="68"/>
    </row>
    <row r="63" spans="1:14" ht="5.25" customHeight="1" x14ac:dyDescent="0.2">
      <c r="A63" s="86"/>
      <c r="B63" s="86"/>
      <c r="C63" s="86"/>
      <c r="D63" s="86"/>
      <c r="E63" s="87"/>
      <c r="F63" s="86"/>
      <c r="G63" s="86"/>
      <c r="H63" s="86"/>
      <c r="I63" s="95"/>
      <c r="J63" s="67"/>
      <c r="L63" s="68"/>
      <c r="M63" s="68"/>
      <c r="N63" s="68"/>
    </row>
    <row r="64" spans="1:14" x14ac:dyDescent="0.2">
      <c r="A64" s="74" t="s">
        <v>20</v>
      </c>
      <c r="B64" s="86"/>
      <c r="C64" s="86"/>
      <c r="D64" s="86"/>
      <c r="E64" s="87"/>
      <c r="F64" s="86"/>
      <c r="G64" s="86"/>
      <c r="H64" s="86"/>
      <c r="I64" s="95"/>
      <c r="J64" s="67"/>
      <c r="L64" s="68"/>
      <c r="M64" s="68"/>
      <c r="N64" s="68"/>
    </row>
    <row r="65" spans="1:14" ht="14.1" customHeight="1" x14ac:dyDescent="0.2">
      <c r="A65" s="175" t="s">
        <v>117</v>
      </c>
      <c r="B65" s="175"/>
      <c r="C65" s="175"/>
      <c r="D65" s="165"/>
      <c r="E65" s="165"/>
      <c r="F65" s="165"/>
      <c r="G65" s="165"/>
      <c r="H65" s="165"/>
      <c r="I65" s="138">
        <v>3</v>
      </c>
      <c r="J65" s="67"/>
      <c r="L65" s="68"/>
      <c r="M65" s="68"/>
      <c r="N65" s="68"/>
    </row>
    <row r="66" spans="1:14" ht="14.1" customHeight="1" x14ac:dyDescent="0.2">
      <c r="A66" s="175" t="s">
        <v>118</v>
      </c>
      <c r="B66" s="175"/>
      <c r="C66" s="175"/>
      <c r="D66" s="165"/>
      <c r="E66" s="165"/>
      <c r="F66" s="165"/>
      <c r="G66" s="165"/>
      <c r="H66" s="165"/>
      <c r="I66" s="138">
        <v>40</v>
      </c>
      <c r="J66" s="67"/>
      <c r="L66" s="68"/>
      <c r="M66" s="68"/>
      <c r="N66" s="68"/>
    </row>
    <row r="67" spans="1:14" ht="14.1" customHeight="1" x14ac:dyDescent="0.2">
      <c r="A67" s="173" t="s">
        <v>21</v>
      </c>
      <c r="B67" s="173"/>
      <c r="C67" s="173"/>
      <c r="D67" s="165"/>
      <c r="E67" s="165"/>
      <c r="F67" s="165"/>
      <c r="G67" s="165"/>
      <c r="H67" s="165"/>
      <c r="I67" s="138">
        <v>10</v>
      </c>
      <c r="J67" s="67"/>
      <c r="L67" s="68"/>
      <c r="M67" s="68"/>
      <c r="N67" s="68"/>
    </row>
    <row r="68" spans="1:14" ht="14.1" customHeight="1" x14ac:dyDescent="0.2">
      <c r="A68" s="173" t="s">
        <v>119</v>
      </c>
      <c r="B68" s="173"/>
      <c r="C68" s="173"/>
      <c r="D68" s="165"/>
      <c r="E68" s="165"/>
      <c r="F68" s="165"/>
      <c r="G68" s="165"/>
      <c r="H68" s="165"/>
      <c r="I68" s="138">
        <v>0</v>
      </c>
      <c r="J68" s="67"/>
      <c r="L68" s="68"/>
      <c r="M68" s="68"/>
      <c r="N68" s="68"/>
    </row>
    <row r="69" spans="1:14" ht="14.1" customHeight="1" x14ac:dyDescent="0.2">
      <c r="A69" s="173" t="s">
        <v>120</v>
      </c>
      <c r="B69" s="173"/>
      <c r="C69" s="173"/>
      <c r="D69" s="165"/>
      <c r="E69" s="165"/>
      <c r="F69" s="165"/>
      <c r="G69" s="165"/>
      <c r="H69" s="165"/>
      <c r="I69" s="138">
        <v>1.32</v>
      </c>
      <c r="J69" s="67"/>
      <c r="L69" s="68"/>
      <c r="M69" s="68"/>
      <c r="N69" s="68"/>
    </row>
    <row r="70" spans="1:14" ht="14.1" customHeight="1" x14ac:dyDescent="0.2">
      <c r="A70" s="164" t="s">
        <v>121</v>
      </c>
      <c r="B70" s="164"/>
      <c r="C70" s="164"/>
      <c r="D70" s="165"/>
      <c r="E70" s="165"/>
      <c r="F70" s="165"/>
      <c r="G70" s="165"/>
      <c r="H70" s="165"/>
      <c r="I70" s="137">
        <v>0</v>
      </c>
      <c r="J70" s="67"/>
      <c r="L70" s="68"/>
      <c r="M70" s="68"/>
      <c r="N70" s="68"/>
    </row>
    <row r="71" spans="1:14" ht="14.1" customHeight="1" x14ac:dyDescent="0.2">
      <c r="A71" s="164" t="s">
        <v>122</v>
      </c>
      <c r="B71" s="164"/>
      <c r="C71" s="164"/>
      <c r="D71" s="165"/>
      <c r="E71" s="165"/>
      <c r="F71" s="165"/>
      <c r="G71" s="165"/>
      <c r="H71" s="165"/>
      <c r="I71" s="137">
        <v>44.71</v>
      </c>
      <c r="J71" s="67"/>
      <c r="L71" s="68"/>
      <c r="M71" s="68"/>
      <c r="N71" s="68"/>
    </row>
    <row r="72" spans="1:14" ht="14.1" customHeight="1" x14ac:dyDescent="0.2">
      <c r="A72" s="164"/>
      <c r="B72" s="164"/>
      <c r="C72" s="164"/>
      <c r="D72" s="165"/>
      <c r="E72" s="165"/>
      <c r="F72" s="165"/>
      <c r="G72" s="165"/>
      <c r="H72" s="165"/>
      <c r="I72" s="137"/>
      <c r="J72" s="67"/>
      <c r="L72" s="68"/>
      <c r="M72" s="68"/>
      <c r="N72" s="68"/>
    </row>
    <row r="73" spans="1:14" ht="5.25" customHeight="1" x14ac:dyDescent="0.2">
      <c r="A73" s="86"/>
      <c r="B73" s="86"/>
      <c r="C73" s="86"/>
      <c r="D73" s="86"/>
      <c r="E73" s="87"/>
      <c r="F73" s="86"/>
      <c r="G73" s="86"/>
      <c r="H73" s="86"/>
      <c r="I73" s="95"/>
      <c r="J73" s="67"/>
      <c r="L73" s="68"/>
      <c r="M73" s="68"/>
      <c r="N73" s="68"/>
    </row>
    <row r="74" spans="1:14" x14ac:dyDescent="0.2">
      <c r="A74" s="90" t="s">
        <v>22</v>
      </c>
      <c r="B74" s="86"/>
      <c r="C74" s="86"/>
      <c r="D74" s="86"/>
      <c r="E74" s="87"/>
      <c r="F74" s="86"/>
      <c r="G74" s="86"/>
      <c r="H74" s="86"/>
      <c r="I74" s="95">
        <f>SUM(I64:I72)</f>
        <v>99.03</v>
      </c>
      <c r="J74" s="67"/>
      <c r="L74" s="68"/>
      <c r="M74" s="68"/>
      <c r="N74" s="68"/>
    </row>
    <row r="75" spans="1:14" x14ac:dyDescent="0.2">
      <c r="A75" s="90" t="s">
        <v>23</v>
      </c>
      <c r="B75" s="86"/>
      <c r="C75" s="86"/>
      <c r="D75" s="86"/>
      <c r="E75" s="87"/>
      <c r="F75" s="86"/>
      <c r="G75" s="86"/>
      <c r="H75" s="86"/>
      <c r="I75" s="95">
        <f>I74/C7</f>
        <v>2.7508333333333335</v>
      </c>
      <c r="J75" s="67"/>
      <c r="L75" s="68"/>
      <c r="M75" s="68"/>
      <c r="N75" s="68"/>
    </row>
    <row r="76" spans="1:14" x14ac:dyDescent="0.2">
      <c r="A76" s="86"/>
      <c r="B76" s="86"/>
      <c r="C76" s="86"/>
      <c r="D76" s="86"/>
      <c r="E76" s="87"/>
      <c r="F76" s="86"/>
      <c r="G76" s="86"/>
      <c r="H76" s="86"/>
      <c r="I76" s="95"/>
      <c r="J76" s="67"/>
      <c r="L76" s="68"/>
      <c r="M76" s="68"/>
      <c r="N76" s="68"/>
    </row>
    <row r="77" spans="1:14" x14ac:dyDescent="0.2">
      <c r="A77" s="90" t="s">
        <v>24</v>
      </c>
      <c r="B77" s="86"/>
      <c r="C77" s="86"/>
      <c r="D77" s="86"/>
      <c r="E77" s="87"/>
      <c r="F77" s="86"/>
      <c r="G77" s="86"/>
      <c r="H77" s="86"/>
      <c r="I77" s="95">
        <f>I59+I74</f>
        <v>238.60899999999995</v>
      </c>
      <c r="J77" s="67"/>
      <c r="L77" s="68"/>
      <c r="M77" s="68"/>
      <c r="N77" s="68"/>
    </row>
    <row r="78" spans="1:14" x14ac:dyDescent="0.2">
      <c r="A78" s="90" t="s">
        <v>25</v>
      </c>
      <c r="B78" s="86"/>
      <c r="C78" s="86"/>
      <c r="D78" s="86"/>
      <c r="E78" s="87"/>
      <c r="F78" s="86"/>
      <c r="G78" s="86"/>
      <c r="H78" s="86"/>
      <c r="I78" s="95">
        <f>I77/C7</f>
        <v>6.6280277777777767</v>
      </c>
      <c r="J78" s="67"/>
      <c r="L78" s="68"/>
      <c r="M78" s="68"/>
      <c r="N78" s="68"/>
    </row>
    <row r="79" spans="1:14" x14ac:dyDescent="0.2">
      <c r="A79" s="86"/>
      <c r="B79" s="86"/>
      <c r="C79" s="86"/>
      <c r="D79" s="86"/>
      <c r="E79" s="87"/>
      <c r="F79" s="86"/>
      <c r="G79" s="86"/>
      <c r="H79" s="86"/>
      <c r="I79" s="95"/>
      <c r="J79" s="67"/>
      <c r="L79" s="68"/>
      <c r="M79" s="68"/>
      <c r="N79" s="68"/>
    </row>
    <row r="80" spans="1:14" x14ac:dyDescent="0.2">
      <c r="A80" s="86" t="s">
        <v>26</v>
      </c>
      <c r="B80" s="86"/>
      <c r="C80" s="86"/>
      <c r="D80" s="86"/>
      <c r="E80" s="87"/>
      <c r="F80" s="86"/>
      <c r="G80" s="86"/>
      <c r="H80" s="86"/>
      <c r="I80" s="95">
        <f>I7-I77</f>
        <v>-37.008999999999958</v>
      </c>
      <c r="J80" s="67"/>
      <c r="L80" s="68"/>
      <c r="M80" s="68"/>
      <c r="N80" s="68"/>
    </row>
    <row r="81" spans="1:14" x14ac:dyDescent="0.2">
      <c r="A81" s="106"/>
      <c r="B81" s="106"/>
      <c r="C81" s="106"/>
      <c r="D81" s="106"/>
      <c r="E81" s="107"/>
      <c r="F81" s="106"/>
      <c r="G81" s="106"/>
      <c r="H81" s="106"/>
      <c r="I81" s="112"/>
      <c r="J81" s="73"/>
      <c r="L81" s="68"/>
      <c r="M81" s="68"/>
      <c r="N81" s="68"/>
    </row>
    <row r="82" spans="1:14" x14ac:dyDescent="0.2">
      <c r="A82" s="113" t="s">
        <v>50</v>
      </c>
      <c r="B82" s="113"/>
      <c r="C82" s="113"/>
      <c r="D82" s="113"/>
      <c r="E82" s="114"/>
      <c r="F82" s="113"/>
      <c r="G82" s="113"/>
      <c r="H82" s="113"/>
      <c r="I82" s="113"/>
      <c r="J82" s="113"/>
      <c r="L82" s="68"/>
      <c r="M82" s="68"/>
      <c r="N82" s="68"/>
    </row>
    <row r="83" spans="1:14" s="116" customFormat="1" x14ac:dyDescent="0.2">
      <c r="A83" s="171"/>
      <c r="B83" s="171"/>
      <c r="C83" s="171"/>
      <c r="D83" s="171"/>
      <c r="E83" s="171"/>
      <c r="F83" s="171"/>
      <c r="G83" s="171"/>
      <c r="H83" s="171"/>
      <c r="I83" s="171"/>
      <c r="J83" s="115"/>
      <c r="L83" s="83"/>
      <c r="M83" s="83"/>
      <c r="N83" s="83"/>
    </row>
    <row r="84" spans="1:14" s="116" customFormat="1" x14ac:dyDescent="0.2">
      <c r="A84" s="172"/>
      <c r="B84" s="172"/>
      <c r="C84" s="172"/>
      <c r="D84" s="172"/>
      <c r="E84" s="172"/>
      <c r="F84" s="172"/>
      <c r="G84" s="172"/>
      <c r="H84" s="172"/>
      <c r="I84" s="172"/>
      <c r="J84" s="115"/>
      <c r="L84" s="83"/>
      <c r="M84" s="83"/>
      <c r="N84" s="83"/>
    </row>
    <row r="85" spans="1:14" s="116" customFormat="1" x14ac:dyDescent="0.2">
      <c r="A85" s="170"/>
      <c r="B85" s="170"/>
      <c r="C85" s="170"/>
      <c r="D85" s="170"/>
      <c r="E85" s="170"/>
      <c r="F85" s="170"/>
      <c r="G85" s="170"/>
      <c r="H85" s="170"/>
      <c r="I85" s="170"/>
      <c r="J85" s="115"/>
      <c r="L85" s="83"/>
      <c r="M85" s="83"/>
      <c r="N85" s="83"/>
    </row>
    <row r="86" spans="1:14" s="116" customFormat="1" x14ac:dyDescent="0.2">
      <c r="A86" s="170"/>
      <c r="B86" s="170"/>
      <c r="C86" s="170"/>
      <c r="D86" s="170"/>
      <c r="E86" s="170"/>
      <c r="F86" s="170"/>
      <c r="G86" s="170"/>
      <c r="H86" s="170"/>
      <c r="I86" s="170"/>
      <c r="J86" s="115"/>
      <c r="L86" s="83"/>
      <c r="M86" s="83"/>
      <c r="N86" s="83"/>
    </row>
    <row r="87" spans="1:14" s="116" customFormat="1" x14ac:dyDescent="0.2">
      <c r="A87" s="170"/>
      <c r="B87" s="170"/>
      <c r="C87" s="170"/>
      <c r="D87" s="170"/>
      <c r="E87" s="170"/>
      <c r="F87" s="170"/>
      <c r="G87" s="170"/>
      <c r="H87" s="170"/>
      <c r="I87" s="170"/>
      <c r="J87" s="115"/>
      <c r="L87" s="83"/>
      <c r="M87" s="83"/>
      <c r="N87" s="83"/>
    </row>
    <row r="88" spans="1:14" x14ac:dyDescent="0.2">
      <c r="A88" s="75"/>
      <c r="B88" s="75"/>
      <c r="C88" s="75"/>
      <c r="D88" s="75"/>
      <c r="E88" s="76"/>
      <c r="F88" s="75"/>
      <c r="G88" s="75"/>
      <c r="H88" s="75"/>
      <c r="I88" s="75"/>
      <c r="J88" s="75"/>
      <c r="L88" s="68"/>
      <c r="M88" s="68"/>
      <c r="N88" s="68"/>
    </row>
    <row r="89" spans="1:14" x14ac:dyDescent="0.2">
      <c r="A89" s="117" t="s">
        <v>35</v>
      </c>
      <c r="B89" s="75"/>
      <c r="C89" s="118" t="s">
        <v>39</v>
      </c>
      <c r="D89" s="75"/>
      <c r="E89" s="76" t="s">
        <v>37</v>
      </c>
      <c r="F89" s="75"/>
      <c r="G89" s="118" t="s">
        <v>38</v>
      </c>
      <c r="H89" s="119"/>
      <c r="I89" s="119"/>
      <c r="J89" s="75"/>
      <c r="L89" s="68"/>
      <c r="M89" s="68"/>
      <c r="N89" s="68"/>
    </row>
    <row r="90" spans="1:14" x14ac:dyDescent="0.2">
      <c r="A90" s="75"/>
      <c r="B90" s="75"/>
      <c r="C90" s="120">
        <v>0.1</v>
      </c>
      <c r="D90" s="75"/>
      <c r="E90" s="76"/>
      <c r="F90" s="75"/>
      <c r="G90" s="120">
        <v>0.1</v>
      </c>
      <c r="H90" s="119"/>
      <c r="I90" s="119"/>
      <c r="J90" s="75"/>
      <c r="L90" s="68"/>
      <c r="M90" s="68"/>
      <c r="N90" s="68"/>
    </row>
    <row r="91" spans="1:14" x14ac:dyDescent="0.2">
      <c r="A91" s="75"/>
      <c r="B91" s="75"/>
      <c r="C91" s="121"/>
      <c r="D91" s="71"/>
      <c r="E91" s="70" t="s">
        <v>36</v>
      </c>
      <c r="F91" s="71"/>
      <c r="G91" s="121"/>
      <c r="H91" s="119"/>
      <c r="I91" s="119"/>
      <c r="J91" s="75"/>
      <c r="L91" s="68"/>
      <c r="M91" s="68"/>
      <c r="N91" s="68"/>
    </row>
    <row r="92" spans="1:14" x14ac:dyDescent="0.2">
      <c r="A92" s="122" t="s">
        <v>34</v>
      </c>
      <c r="B92" s="75"/>
      <c r="C92" s="123">
        <f>E92*(1-C90)</f>
        <v>32.4</v>
      </c>
      <c r="D92" s="124"/>
      <c r="E92" s="125">
        <f>C7</f>
        <v>36</v>
      </c>
      <c r="F92" s="124"/>
      <c r="G92" s="126">
        <f>E92*(1+G90)</f>
        <v>39.6</v>
      </c>
      <c r="H92" s="119"/>
      <c r="I92" s="119"/>
      <c r="J92" s="75"/>
      <c r="L92" s="68"/>
      <c r="M92" s="68"/>
      <c r="N92" s="68"/>
    </row>
    <row r="93" spans="1:14" ht="4.5" customHeight="1" x14ac:dyDescent="0.2">
      <c r="A93" s="75"/>
      <c r="B93" s="75"/>
      <c r="C93" s="75"/>
      <c r="D93" s="75"/>
      <c r="E93" s="76"/>
      <c r="F93" s="75"/>
      <c r="G93" s="75"/>
      <c r="H93" s="119"/>
      <c r="I93" s="119"/>
      <c r="J93" s="75"/>
      <c r="L93" s="68"/>
      <c r="M93" s="68"/>
      <c r="N93" s="68"/>
    </row>
    <row r="94" spans="1:14" x14ac:dyDescent="0.2">
      <c r="A94" s="75" t="s">
        <v>40</v>
      </c>
      <c r="B94" s="75"/>
      <c r="C94" s="127">
        <f>$I$59/C92</f>
        <v>4.3079938271604927</v>
      </c>
      <c r="D94" s="75"/>
      <c r="E94" s="127">
        <f>$I$59/E92</f>
        <v>3.8771944444444433</v>
      </c>
      <c r="F94" s="75"/>
      <c r="G94" s="127">
        <f>$I$59/G92</f>
        <v>3.5247222222222208</v>
      </c>
      <c r="H94" s="119"/>
      <c r="I94" s="119"/>
      <c r="J94" s="75"/>
      <c r="L94" s="68"/>
      <c r="M94" s="68"/>
      <c r="N94" s="68"/>
    </row>
    <row r="95" spans="1:14" ht="4.5" customHeight="1" x14ac:dyDescent="0.2">
      <c r="A95" s="75"/>
      <c r="B95" s="75"/>
      <c r="C95" s="75"/>
      <c r="D95" s="75"/>
      <c r="E95" s="76"/>
      <c r="F95" s="75"/>
      <c r="G95" s="75"/>
      <c r="H95" s="119"/>
      <c r="I95" s="119"/>
      <c r="J95" s="75"/>
      <c r="L95" s="68"/>
      <c r="M95" s="68"/>
      <c r="N95" s="68"/>
    </row>
    <row r="96" spans="1:14" x14ac:dyDescent="0.2">
      <c r="A96" s="75" t="s">
        <v>41</v>
      </c>
      <c r="B96" s="75"/>
      <c r="C96" s="127">
        <f>$I$74/C92</f>
        <v>3.0564814814814816</v>
      </c>
      <c r="D96" s="75"/>
      <c r="E96" s="127">
        <f>$I$74/E92</f>
        <v>2.7508333333333335</v>
      </c>
      <c r="F96" s="75"/>
      <c r="G96" s="127">
        <f>$I$74/G92</f>
        <v>2.5007575757575755</v>
      </c>
      <c r="H96" s="119"/>
      <c r="I96" s="119"/>
      <c r="J96" s="75"/>
      <c r="L96" s="68"/>
      <c r="M96" s="68"/>
      <c r="N96" s="68"/>
    </row>
    <row r="97" spans="1:14" ht="3.75" customHeight="1" x14ac:dyDescent="0.2">
      <c r="A97" s="75"/>
      <c r="B97" s="75"/>
      <c r="C97" s="75"/>
      <c r="D97" s="75"/>
      <c r="E97" s="76"/>
      <c r="F97" s="75"/>
      <c r="G97" s="75"/>
      <c r="H97" s="119"/>
      <c r="I97" s="119"/>
      <c r="J97" s="75"/>
      <c r="L97" s="68"/>
      <c r="M97" s="68"/>
      <c r="N97" s="68"/>
    </row>
    <row r="98" spans="1:14" x14ac:dyDescent="0.2">
      <c r="A98" s="75" t="s">
        <v>42</v>
      </c>
      <c r="B98" s="75"/>
      <c r="C98" s="127">
        <f>$I$77/C92</f>
        <v>7.3644753086419739</v>
      </c>
      <c r="D98" s="75"/>
      <c r="E98" s="127">
        <f>$I$77/E92</f>
        <v>6.6280277777777767</v>
      </c>
      <c r="F98" s="75"/>
      <c r="G98" s="127">
        <f>$I$77/G92</f>
        <v>6.0254797979797967</v>
      </c>
      <c r="H98" s="119"/>
      <c r="I98" s="119"/>
      <c r="J98" s="75"/>
      <c r="L98" s="68"/>
      <c r="M98" s="68"/>
      <c r="N98" s="68"/>
    </row>
    <row r="99" spans="1:14" ht="5.25" customHeight="1" x14ac:dyDescent="0.2">
      <c r="A99" s="113"/>
      <c r="B99" s="113"/>
      <c r="C99" s="113"/>
      <c r="D99" s="113"/>
      <c r="E99" s="114"/>
      <c r="F99" s="113"/>
      <c r="G99" s="113"/>
      <c r="H99" s="128"/>
      <c r="I99" s="128"/>
      <c r="J99" s="75"/>
      <c r="L99" s="68"/>
      <c r="M99" s="68"/>
      <c r="N99" s="68"/>
    </row>
    <row r="100" spans="1:14" x14ac:dyDescent="0.2">
      <c r="A100" s="75"/>
      <c r="B100" s="75"/>
      <c r="C100" s="75"/>
      <c r="D100" s="75"/>
      <c r="E100" s="76"/>
      <c r="F100" s="75"/>
      <c r="G100" s="75"/>
      <c r="H100" s="119"/>
      <c r="I100" s="119"/>
      <c r="J100" s="75"/>
      <c r="L100" s="68"/>
      <c r="M100" s="68"/>
      <c r="N100" s="68"/>
    </row>
    <row r="101" spans="1:14" x14ac:dyDescent="0.2">
      <c r="A101" s="75"/>
      <c r="B101" s="75"/>
      <c r="C101" s="71"/>
      <c r="D101" s="71"/>
      <c r="E101" s="72" t="s">
        <v>34</v>
      </c>
      <c r="F101" s="71"/>
      <c r="G101" s="71"/>
      <c r="H101" s="119"/>
      <c r="I101" s="119"/>
      <c r="J101" s="75"/>
      <c r="L101" s="68"/>
      <c r="M101" s="68"/>
      <c r="N101" s="68"/>
    </row>
    <row r="102" spans="1:14" x14ac:dyDescent="0.2">
      <c r="A102" s="122" t="s">
        <v>36</v>
      </c>
      <c r="B102" s="75"/>
      <c r="C102" s="129">
        <f>E102*(1-C90)</f>
        <v>5.04</v>
      </c>
      <c r="D102" s="124"/>
      <c r="E102" s="130">
        <f>G7</f>
        <v>5.6</v>
      </c>
      <c r="F102" s="124"/>
      <c r="G102" s="129">
        <f>E102*(1+G90)</f>
        <v>6.16</v>
      </c>
      <c r="H102" s="119"/>
      <c r="I102" s="119"/>
      <c r="J102" s="75"/>
      <c r="L102" s="68"/>
      <c r="M102" s="68"/>
      <c r="N102" s="68"/>
    </row>
    <row r="103" spans="1:14" ht="4.5" customHeight="1" x14ac:dyDescent="0.2">
      <c r="A103" s="75"/>
      <c r="B103" s="75"/>
      <c r="C103" s="75"/>
      <c r="D103" s="75"/>
      <c r="E103" s="76"/>
      <c r="F103" s="75"/>
      <c r="G103" s="75"/>
      <c r="H103" s="119"/>
      <c r="I103" s="119"/>
      <c r="J103" s="75"/>
      <c r="L103" s="68"/>
      <c r="M103" s="68"/>
      <c r="N103" s="68"/>
    </row>
    <row r="104" spans="1:14" x14ac:dyDescent="0.2">
      <c r="A104" s="75" t="s">
        <v>40</v>
      </c>
      <c r="B104" s="75"/>
      <c r="C104" s="131">
        <f>$I$59/C102</f>
        <v>27.694246031746022</v>
      </c>
      <c r="D104" s="75"/>
      <c r="E104" s="131">
        <f>$I$59/E102</f>
        <v>24.92482142857142</v>
      </c>
      <c r="F104" s="75"/>
      <c r="G104" s="131">
        <f>$I$59/G102</f>
        <v>22.658928571428564</v>
      </c>
      <c r="H104" s="119"/>
      <c r="I104" s="119"/>
      <c r="J104" s="75"/>
      <c r="L104" s="68"/>
      <c r="M104" s="68"/>
      <c r="N104" s="68"/>
    </row>
    <row r="105" spans="1:14" ht="3" customHeight="1" x14ac:dyDescent="0.2">
      <c r="A105" s="75"/>
      <c r="B105" s="75"/>
      <c r="C105" s="75"/>
      <c r="D105" s="75"/>
      <c r="E105" s="76"/>
      <c r="F105" s="75"/>
      <c r="G105" s="75"/>
      <c r="H105" s="119"/>
      <c r="I105" s="119"/>
      <c r="J105" s="75"/>
      <c r="L105" s="68"/>
      <c r="M105" s="68"/>
      <c r="N105" s="68"/>
    </row>
    <row r="106" spans="1:14" x14ac:dyDescent="0.2">
      <c r="A106" s="75" t="s">
        <v>41</v>
      </c>
      <c r="B106" s="75"/>
      <c r="C106" s="131">
        <f>$I$74/C102</f>
        <v>19.648809523809526</v>
      </c>
      <c r="D106" s="75"/>
      <c r="E106" s="131">
        <f>$I$74/E102</f>
        <v>17.683928571428574</v>
      </c>
      <c r="F106" s="75"/>
      <c r="G106" s="131">
        <f>$I$74/G102</f>
        <v>16.0762987012987</v>
      </c>
      <c r="H106" s="119"/>
      <c r="I106" s="119"/>
      <c r="J106" s="75"/>
      <c r="L106" s="68"/>
      <c r="M106" s="68"/>
      <c r="N106" s="68"/>
    </row>
    <row r="107" spans="1:14" ht="3.75" customHeight="1" x14ac:dyDescent="0.2">
      <c r="A107" s="75"/>
      <c r="B107" s="75"/>
      <c r="C107" s="75"/>
      <c r="D107" s="75"/>
      <c r="E107" s="76"/>
      <c r="F107" s="75"/>
      <c r="G107" s="75"/>
      <c r="H107" s="119"/>
      <c r="I107" s="119"/>
      <c r="J107" s="75"/>
      <c r="L107" s="68"/>
      <c r="M107" s="68"/>
      <c r="N107" s="68"/>
    </row>
    <row r="108" spans="1:14" x14ac:dyDescent="0.2">
      <c r="A108" s="75" t="s">
        <v>42</v>
      </c>
      <c r="B108" s="75"/>
      <c r="C108" s="131">
        <f>$I$77/C102</f>
        <v>47.343055555555544</v>
      </c>
      <c r="D108" s="75"/>
      <c r="E108" s="131">
        <f>$I$77/E102</f>
        <v>42.608749999999993</v>
      </c>
      <c r="F108" s="75"/>
      <c r="G108" s="131">
        <f>$I$77/G102</f>
        <v>38.735227272727265</v>
      </c>
      <c r="H108" s="119"/>
      <c r="I108" s="119"/>
      <c r="J108" s="75"/>
      <c r="L108" s="68"/>
      <c r="M108" s="68"/>
      <c r="N108" s="68"/>
    </row>
    <row r="109" spans="1:14" ht="5.25" customHeight="1" x14ac:dyDescent="0.2">
      <c r="A109" s="75"/>
      <c r="B109" s="75"/>
      <c r="C109" s="75"/>
      <c r="D109" s="75"/>
      <c r="E109" s="76"/>
      <c r="F109" s="75"/>
      <c r="G109" s="75"/>
      <c r="H109" s="119"/>
      <c r="I109" s="119"/>
      <c r="J109" s="75"/>
      <c r="L109" s="68"/>
      <c r="M109" s="68"/>
      <c r="N109" s="68"/>
    </row>
    <row r="110" spans="1:14" x14ac:dyDescent="0.2">
      <c r="A110" s="71"/>
      <c r="B110" s="71"/>
      <c r="C110" s="71"/>
      <c r="D110" s="71"/>
      <c r="E110" s="72"/>
      <c r="F110" s="71"/>
      <c r="G110" s="71"/>
      <c r="H110" s="132"/>
      <c r="I110" s="132"/>
      <c r="J110" s="75"/>
      <c r="L110" s="68"/>
      <c r="M110" s="68"/>
      <c r="N110" s="68"/>
    </row>
    <row r="111" spans="1:14" x14ac:dyDescent="0.2">
      <c r="A111" s="75"/>
      <c r="B111" s="75"/>
      <c r="C111" s="75"/>
      <c r="D111" s="75"/>
      <c r="E111" s="76"/>
      <c r="F111" s="75"/>
      <c r="G111" s="75"/>
      <c r="H111" s="75"/>
      <c r="I111" s="75"/>
      <c r="J111" s="75"/>
      <c r="L111" s="68"/>
      <c r="M111" s="68"/>
      <c r="N111" s="68"/>
    </row>
    <row r="112" spans="1:14" x14ac:dyDescent="0.2">
      <c r="A112" s="133" t="s">
        <v>45</v>
      </c>
      <c r="B112" s="75"/>
      <c r="C112" s="167"/>
      <c r="D112" s="167"/>
      <c r="E112" s="167"/>
      <c r="F112" s="134"/>
      <c r="G112" s="134"/>
      <c r="H112" s="75"/>
      <c r="I112" s="75"/>
      <c r="J112" s="75"/>
      <c r="L112" s="68"/>
      <c r="M112" s="68"/>
      <c r="N112" s="68"/>
    </row>
    <row r="113" spans="1:14" x14ac:dyDescent="0.2">
      <c r="A113" s="133" t="s">
        <v>43</v>
      </c>
      <c r="B113" s="75"/>
      <c r="C113" s="167"/>
      <c r="D113" s="167"/>
      <c r="E113" s="167"/>
      <c r="F113" s="167"/>
      <c r="G113" s="167"/>
      <c r="H113" s="75"/>
      <c r="I113" s="75"/>
      <c r="J113" s="75"/>
      <c r="L113" s="68"/>
      <c r="M113" s="68"/>
      <c r="N113" s="68"/>
    </row>
    <row r="114" spans="1:14" x14ac:dyDescent="0.2">
      <c r="A114" s="133" t="s">
        <v>44</v>
      </c>
      <c r="B114" s="75"/>
      <c r="C114" s="167"/>
      <c r="D114" s="167"/>
      <c r="E114" s="167"/>
      <c r="F114" s="167"/>
      <c r="G114" s="167"/>
      <c r="H114" s="75"/>
      <c r="I114" s="75"/>
      <c r="J114" s="75"/>
      <c r="L114" s="68"/>
      <c r="M114" s="68"/>
      <c r="N114" s="68"/>
    </row>
    <row r="115" spans="1:14" x14ac:dyDescent="0.2">
      <c r="A115" s="75"/>
      <c r="B115" s="75"/>
      <c r="C115" s="167"/>
      <c r="D115" s="167"/>
      <c r="E115" s="167"/>
      <c r="F115" s="167"/>
      <c r="G115" s="167"/>
      <c r="H115" s="75"/>
      <c r="I115" s="75"/>
      <c r="J115" s="75"/>
      <c r="L115" s="68"/>
      <c r="M115" s="68"/>
      <c r="N115" s="68"/>
    </row>
    <row r="116" spans="1:14" x14ac:dyDescent="0.2">
      <c r="A116" s="75"/>
      <c r="B116" s="75"/>
      <c r="C116" s="167"/>
      <c r="D116" s="167"/>
      <c r="E116" s="167"/>
      <c r="F116" s="167"/>
      <c r="G116" s="167"/>
      <c r="H116" s="75"/>
      <c r="I116" s="75"/>
      <c r="J116" s="75"/>
      <c r="L116" s="68"/>
      <c r="M116" s="68"/>
      <c r="N116" s="68"/>
    </row>
    <row r="117" spans="1:14" x14ac:dyDescent="0.2">
      <c r="A117" s="75"/>
      <c r="B117" s="75"/>
      <c r="C117" s="75"/>
      <c r="D117" s="75"/>
      <c r="E117" s="76"/>
      <c r="F117" s="75"/>
      <c r="G117" s="75"/>
      <c r="H117" s="75"/>
      <c r="I117" s="75"/>
      <c r="J117" s="75"/>
      <c r="L117" s="68"/>
      <c r="M117" s="68"/>
      <c r="N117" s="68"/>
    </row>
  </sheetData>
  <sheetProtection sheet="1" objects="1" scenarios="1"/>
  <mergeCells count="27">
    <mergeCell ref="C115:G115"/>
    <mergeCell ref="C116:G116"/>
    <mergeCell ref="A85:I85"/>
    <mergeCell ref="A86:I86"/>
    <mergeCell ref="A87:I87"/>
    <mergeCell ref="C112:E112"/>
    <mergeCell ref="C113:G113"/>
    <mergeCell ref="C114:G114"/>
    <mergeCell ref="A84:I84"/>
    <mergeCell ref="A68:C68"/>
    <mergeCell ref="D68:H68"/>
    <mergeCell ref="A69:C69"/>
    <mergeCell ref="D69:H69"/>
    <mergeCell ref="A70:C70"/>
    <mergeCell ref="D70:H70"/>
    <mergeCell ref="A71:C71"/>
    <mergeCell ref="D71:H71"/>
    <mergeCell ref="A72:C72"/>
    <mergeCell ref="D72:H72"/>
    <mergeCell ref="A83:I83"/>
    <mergeCell ref="A67:C67"/>
    <mergeCell ref="D67:H67"/>
    <mergeCell ref="A1:J1"/>
    <mergeCell ref="A65:C65"/>
    <mergeCell ref="D65:H65"/>
    <mergeCell ref="A66:C66"/>
    <mergeCell ref="D66:H66"/>
  </mergeCells>
  <pageMargins left="1.25" right="0.75" top="0.25" bottom="0.75" header="0.5" footer="0.5"/>
  <pageSetup scale="86" orientation="portrait" r:id="rId1"/>
  <headerFooter alignWithMargins="0">
    <oddFooter>&amp;L&amp;A&amp;CUniversity of Idaho&amp;RAERS Dept</oddFooter>
  </headerFooter>
  <rowBreaks count="1" manualBreakCount="1">
    <brk id="6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pane ySplit="4" topLeftCell="A5" activePane="bottomLeft" state="frozen"/>
      <selection pane="bottomLeft" sqref="A1:J1"/>
    </sheetView>
  </sheetViews>
  <sheetFormatPr defaultRowHeight="12.75" x14ac:dyDescent="0.2"/>
  <cols>
    <col min="1" max="1" width="26.7109375" style="50" customWidth="1"/>
    <col min="2" max="2" width="2" style="50" customWidth="1"/>
    <col min="3" max="3" width="11.7109375" style="50" customWidth="1"/>
    <col min="4" max="4" width="1.140625" style="50" customWidth="1"/>
    <col min="5" max="5" width="10.7109375" style="135" customWidth="1"/>
    <col min="6" max="6" width="1.5703125" style="50" customWidth="1"/>
    <col min="7" max="7" width="10.7109375" style="50" customWidth="1"/>
    <col min="8" max="8" width="1.7109375" style="50" customWidth="1"/>
    <col min="9" max="9" width="16.7109375" style="68" customWidth="1"/>
    <col min="10" max="10" width="1.5703125" style="50" customWidth="1"/>
    <col min="11" max="11" width="1" style="50" customWidth="1"/>
    <col min="12" max="12" width="9.140625" style="50" hidden="1" customWidth="1"/>
    <col min="13" max="13" width="10.7109375" style="50" customWidth="1"/>
    <col min="14" max="16384" width="9.140625" style="50"/>
  </cols>
  <sheetData>
    <row r="1" spans="1:14" ht="30" customHeight="1" x14ac:dyDescent="0.2">
      <c r="A1" s="177" t="s">
        <v>162</v>
      </c>
      <c r="B1" s="177"/>
      <c r="C1" s="177"/>
      <c r="D1" s="177"/>
      <c r="E1" s="177"/>
      <c r="F1" s="177"/>
      <c r="G1" s="177"/>
      <c r="H1" s="177"/>
      <c r="I1" s="177"/>
      <c r="J1" s="177"/>
      <c r="L1" s="68"/>
      <c r="M1" s="147" t="s">
        <v>158</v>
      </c>
    </row>
    <row r="2" spans="1:14" ht="3.75" customHeight="1" x14ac:dyDescent="0.2">
      <c r="A2" s="58"/>
      <c r="B2" s="58"/>
      <c r="C2" s="58"/>
      <c r="D2" s="58"/>
      <c r="E2" s="60"/>
      <c r="F2" s="58"/>
      <c r="G2" s="58"/>
      <c r="H2" s="58"/>
      <c r="I2" s="61"/>
      <c r="J2" s="58"/>
    </row>
    <row r="3" spans="1:14" ht="15" x14ac:dyDescent="0.2">
      <c r="A3" s="62"/>
      <c r="B3" s="62"/>
      <c r="C3" s="63" t="s">
        <v>2</v>
      </c>
      <c r="D3" s="64"/>
      <c r="E3" s="65"/>
      <c r="F3" s="64"/>
      <c r="G3" s="64" t="s">
        <v>5</v>
      </c>
      <c r="H3" s="64"/>
      <c r="I3" s="66" t="s">
        <v>8</v>
      </c>
      <c r="J3" s="67"/>
      <c r="L3" s="68"/>
      <c r="M3" s="68"/>
      <c r="N3" s="68"/>
    </row>
    <row r="4" spans="1:14" ht="15" x14ac:dyDescent="0.2">
      <c r="A4" s="69" t="s">
        <v>1</v>
      </c>
      <c r="B4" s="62"/>
      <c r="C4" s="63" t="s">
        <v>3</v>
      </c>
      <c r="D4" s="64"/>
      <c r="E4" s="65" t="s">
        <v>4</v>
      </c>
      <c r="F4" s="64"/>
      <c r="G4" s="64" t="s">
        <v>6</v>
      </c>
      <c r="H4" s="64"/>
      <c r="I4" s="66" t="s">
        <v>7</v>
      </c>
      <c r="J4" s="67"/>
      <c r="L4" s="68"/>
      <c r="M4" s="68"/>
      <c r="N4" s="68"/>
    </row>
    <row r="5" spans="1:14" ht="5.25" customHeight="1" x14ac:dyDescent="0.2">
      <c r="A5" s="70"/>
      <c r="B5" s="71"/>
      <c r="C5" s="71"/>
      <c r="D5" s="71"/>
      <c r="E5" s="72"/>
      <c r="F5" s="71"/>
      <c r="G5" s="71"/>
      <c r="H5" s="71"/>
      <c r="I5" s="73"/>
      <c r="J5" s="73"/>
      <c r="L5" s="68"/>
      <c r="M5" s="68"/>
      <c r="N5" s="68"/>
    </row>
    <row r="6" spans="1:14" x14ac:dyDescent="0.2">
      <c r="A6" s="74" t="s">
        <v>0</v>
      </c>
      <c r="B6" s="75"/>
      <c r="C6" s="75"/>
      <c r="D6" s="75"/>
      <c r="E6" s="76"/>
      <c r="F6" s="75"/>
      <c r="G6" s="75"/>
      <c r="H6" s="75"/>
      <c r="I6" s="67"/>
      <c r="J6" s="67"/>
      <c r="L6" s="68"/>
      <c r="M6" s="68"/>
      <c r="N6" s="68"/>
    </row>
    <row r="7" spans="1:14" x14ac:dyDescent="0.2">
      <c r="A7" s="156" t="s">
        <v>135</v>
      </c>
      <c r="B7" s="3"/>
      <c r="C7" s="6">
        <v>36</v>
      </c>
      <c r="D7" s="3"/>
      <c r="E7" s="9" t="s">
        <v>32</v>
      </c>
      <c r="F7" s="3"/>
      <c r="G7" s="152">
        <v>5.85</v>
      </c>
      <c r="H7" s="78"/>
      <c r="I7" s="81">
        <f>C7*G7</f>
        <v>210.6</v>
      </c>
      <c r="J7" s="82"/>
      <c r="L7" s="83"/>
      <c r="M7" s="83"/>
      <c r="N7" s="68"/>
    </row>
    <row r="8" spans="1:14" ht="6.75" customHeight="1" x14ac:dyDescent="0.2">
      <c r="A8" s="78"/>
      <c r="B8" s="78"/>
      <c r="C8" s="78"/>
      <c r="D8" s="78"/>
      <c r="E8" s="84"/>
      <c r="F8" s="78"/>
      <c r="G8" s="139"/>
      <c r="H8" s="78"/>
      <c r="I8" s="81"/>
      <c r="J8" s="82"/>
      <c r="L8" s="83"/>
      <c r="M8" s="83"/>
      <c r="N8" s="83"/>
    </row>
    <row r="9" spans="1:14" x14ac:dyDescent="0.2">
      <c r="A9" s="74" t="s">
        <v>9</v>
      </c>
      <c r="B9" s="86"/>
      <c r="C9" s="86"/>
      <c r="D9" s="86"/>
      <c r="E9" s="87"/>
      <c r="F9" s="86"/>
      <c r="G9" s="140"/>
      <c r="H9" s="86"/>
      <c r="I9" s="89"/>
      <c r="J9" s="67"/>
      <c r="L9" s="68"/>
      <c r="M9" s="68"/>
      <c r="N9" s="68"/>
    </row>
    <row r="10" spans="1:14" ht="6.75" customHeight="1" x14ac:dyDescent="0.2">
      <c r="A10" s="86"/>
      <c r="B10" s="86"/>
      <c r="C10" s="86"/>
      <c r="D10" s="86"/>
      <c r="E10" s="87"/>
      <c r="F10" s="86"/>
      <c r="G10" s="140"/>
      <c r="H10" s="86"/>
      <c r="I10" s="89"/>
      <c r="J10" s="67"/>
      <c r="L10" s="68"/>
      <c r="M10" s="68"/>
      <c r="N10" s="68"/>
    </row>
    <row r="11" spans="1:14" x14ac:dyDescent="0.2">
      <c r="A11" s="90" t="s">
        <v>10</v>
      </c>
      <c r="B11" s="86"/>
      <c r="C11" s="86"/>
      <c r="D11" s="86"/>
      <c r="E11" s="87"/>
      <c r="F11" s="86"/>
      <c r="G11" s="155"/>
      <c r="H11" s="86"/>
      <c r="I11" s="91">
        <f>SUM(I12:I13)</f>
        <v>12.1</v>
      </c>
      <c r="J11" s="67"/>
      <c r="L11" s="68"/>
      <c r="M11" s="68"/>
      <c r="N11" s="68"/>
    </row>
    <row r="12" spans="1:14" x14ac:dyDescent="0.2">
      <c r="A12" s="7" t="s">
        <v>105</v>
      </c>
      <c r="B12" s="1"/>
      <c r="C12" s="7">
        <v>55</v>
      </c>
      <c r="D12" s="1"/>
      <c r="E12" s="8" t="s">
        <v>27</v>
      </c>
      <c r="F12" s="1"/>
      <c r="G12" s="138">
        <v>0.22</v>
      </c>
      <c r="H12" s="86"/>
      <c r="I12" s="89">
        <f>C12*G12</f>
        <v>12.1</v>
      </c>
      <c r="J12" s="67"/>
      <c r="L12" s="68"/>
      <c r="M12" s="68"/>
      <c r="N12" s="68"/>
    </row>
    <row r="13" spans="1:14" x14ac:dyDescent="0.2">
      <c r="A13" s="92"/>
      <c r="B13" s="86"/>
      <c r="C13" s="92"/>
      <c r="D13" s="86"/>
      <c r="E13" s="93"/>
      <c r="F13" s="86"/>
      <c r="G13" s="136"/>
      <c r="H13" s="86"/>
      <c r="I13" s="89">
        <f>C13*G13</f>
        <v>0</v>
      </c>
      <c r="J13" s="67"/>
      <c r="L13" s="68"/>
      <c r="M13" s="68"/>
      <c r="N13" s="68"/>
    </row>
    <row r="14" spans="1:14" ht="7.5" customHeight="1" x14ac:dyDescent="0.2">
      <c r="A14" s="86"/>
      <c r="B14" s="86"/>
      <c r="C14" s="86"/>
      <c r="D14" s="86"/>
      <c r="E14" s="87"/>
      <c r="F14" s="86"/>
      <c r="G14" s="140"/>
      <c r="H14" s="86"/>
      <c r="I14" s="89"/>
      <c r="J14" s="67"/>
      <c r="L14" s="68"/>
      <c r="M14" s="68"/>
      <c r="N14" s="68"/>
    </row>
    <row r="15" spans="1:14" x14ac:dyDescent="0.2">
      <c r="A15" s="90" t="s">
        <v>11</v>
      </c>
      <c r="B15" s="86"/>
      <c r="C15" s="86"/>
      <c r="D15" s="86"/>
      <c r="E15" s="87"/>
      <c r="F15" s="86"/>
      <c r="G15" s="140"/>
      <c r="H15" s="86"/>
      <c r="I15" s="91">
        <f>SUM(I16:I21)</f>
        <v>39.9</v>
      </c>
      <c r="J15" s="67"/>
      <c r="L15" s="68"/>
      <c r="M15" s="68"/>
      <c r="N15" s="68"/>
    </row>
    <row r="16" spans="1:14" x14ac:dyDescent="0.2">
      <c r="A16" s="146" t="s">
        <v>86</v>
      </c>
      <c r="B16" s="1"/>
      <c r="C16" s="7">
        <v>20</v>
      </c>
      <c r="D16" s="1"/>
      <c r="E16" s="8" t="s">
        <v>27</v>
      </c>
      <c r="F16" s="1"/>
      <c r="G16" s="138">
        <v>0.55000000000000004</v>
      </c>
      <c r="H16" s="86"/>
      <c r="I16" s="89">
        <f t="shared" ref="I16:I21" si="0">C16*G16</f>
        <v>11</v>
      </c>
      <c r="J16" s="67"/>
      <c r="L16" s="68"/>
      <c r="M16" s="68"/>
      <c r="N16" s="68"/>
    </row>
    <row r="17" spans="1:14" x14ac:dyDescent="0.2">
      <c r="A17" s="146" t="s">
        <v>87</v>
      </c>
      <c r="B17" s="1"/>
      <c r="C17" s="7">
        <v>15</v>
      </c>
      <c r="D17" s="1"/>
      <c r="E17" s="8" t="s">
        <v>27</v>
      </c>
      <c r="F17" s="1"/>
      <c r="G17" s="138">
        <v>0.53</v>
      </c>
      <c r="H17" s="86"/>
      <c r="I17" s="89">
        <f t="shared" si="0"/>
        <v>7.95</v>
      </c>
      <c r="J17" s="67"/>
      <c r="L17" s="68"/>
      <c r="M17" s="68"/>
      <c r="N17" s="68"/>
    </row>
    <row r="18" spans="1:14" x14ac:dyDescent="0.2">
      <c r="A18" s="146" t="s">
        <v>128</v>
      </c>
      <c r="B18" s="1"/>
      <c r="C18" s="7">
        <v>10</v>
      </c>
      <c r="D18" s="1"/>
      <c r="E18" s="8" t="s">
        <v>27</v>
      </c>
      <c r="F18" s="1"/>
      <c r="G18" s="138">
        <v>0.27</v>
      </c>
      <c r="H18" s="86"/>
      <c r="I18" s="95">
        <f t="shared" si="0"/>
        <v>2.7</v>
      </c>
      <c r="J18" s="67"/>
      <c r="L18" s="68"/>
      <c r="M18" s="68"/>
      <c r="N18" s="68"/>
    </row>
    <row r="19" spans="1:14" x14ac:dyDescent="0.2">
      <c r="A19" s="109" t="s">
        <v>85</v>
      </c>
      <c r="B19" s="86"/>
      <c r="C19" s="92">
        <v>25</v>
      </c>
      <c r="D19" s="86"/>
      <c r="E19" s="93" t="s">
        <v>27</v>
      </c>
      <c r="F19" s="86"/>
      <c r="G19" s="137">
        <v>0.73</v>
      </c>
      <c r="H19" s="86"/>
      <c r="I19" s="95">
        <f t="shared" si="0"/>
        <v>18.25</v>
      </c>
      <c r="J19" s="67"/>
      <c r="L19" s="68"/>
      <c r="M19" s="68"/>
      <c r="N19" s="68"/>
    </row>
    <row r="20" spans="1:14" x14ac:dyDescent="0.2">
      <c r="A20" s="153"/>
      <c r="B20" s="86"/>
      <c r="C20" s="92"/>
      <c r="D20" s="86"/>
      <c r="E20" s="93"/>
      <c r="F20" s="86"/>
      <c r="G20" s="136"/>
      <c r="H20" s="86"/>
      <c r="I20" s="95">
        <f t="shared" si="0"/>
        <v>0</v>
      </c>
      <c r="J20" s="67"/>
      <c r="L20" s="68"/>
      <c r="M20" s="68"/>
      <c r="N20" s="68"/>
    </row>
    <row r="21" spans="1:14" x14ac:dyDescent="0.2">
      <c r="A21" s="92"/>
      <c r="B21" s="86"/>
      <c r="C21" s="92"/>
      <c r="D21" s="86"/>
      <c r="E21" s="93"/>
      <c r="F21" s="86"/>
      <c r="G21" s="136"/>
      <c r="H21" s="86"/>
      <c r="I21" s="95">
        <f t="shared" si="0"/>
        <v>0</v>
      </c>
      <c r="J21" s="67"/>
      <c r="L21" s="68"/>
      <c r="M21" s="68"/>
      <c r="N21" s="68"/>
    </row>
    <row r="22" spans="1:14" ht="6" customHeight="1" x14ac:dyDescent="0.2">
      <c r="A22" s="86"/>
      <c r="B22" s="86"/>
      <c r="C22" s="86"/>
      <c r="D22" s="86"/>
      <c r="E22" s="87"/>
      <c r="F22" s="86"/>
      <c r="G22" s="140"/>
      <c r="H22" s="86"/>
      <c r="I22" s="95"/>
      <c r="J22" s="67"/>
      <c r="L22" s="68"/>
      <c r="M22" s="68"/>
      <c r="N22" s="68"/>
    </row>
    <row r="23" spans="1:14" x14ac:dyDescent="0.2">
      <c r="A23" s="90" t="s">
        <v>12</v>
      </c>
      <c r="B23" s="86"/>
      <c r="C23" s="86"/>
      <c r="D23" s="86"/>
      <c r="E23" s="87"/>
      <c r="F23" s="86"/>
      <c r="G23" s="140"/>
      <c r="H23" s="86"/>
      <c r="I23" s="96">
        <f>SUM(I24:I27)</f>
        <v>13.96</v>
      </c>
      <c r="J23" s="67"/>
      <c r="L23" s="68"/>
      <c r="M23" s="68"/>
      <c r="N23" s="68"/>
    </row>
    <row r="24" spans="1:14" x14ac:dyDescent="0.2">
      <c r="A24" s="143" t="s">
        <v>129</v>
      </c>
      <c r="B24" s="1"/>
      <c r="C24" s="7">
        <v>16</v>
      </c>
      <c r="D24" s="1"/>
      <c r="E24" s="8" t="s">
        <v>115</v>
      </c>
      <c r="F24" s="1"/>
      <c r="G24" s="138">
        <v>0.21</v>
      </c>
      <c r="H24" s="86"/>
      <c r="I24" s="95">
        <f>C24*G24</f>
        <v>3.36</v>
      </c>
      <c r="J24" s="67"/>
      <c r="K24" s="142"/>
      <c r="L24" s="143"/>
      <c r="M24" s="68"/>
      <c r="N24" s="68"/>
    </row>
    <row r="25" spans="1:14" x14ac:dyDescent="0.2">
      <c r="A25" s="143" t="s">
        <v>112</v>
      </c>
      <c r="B25" s="1"/>
      <c r="C25" s="144">
        <v>3</v>
      </c>
      <c r="D25" s="1"/>
      <c r="E25" s="145" t="s">
        <v>27</v>
      </c>
      <c r="F25" s="1"/>
      <c r="G25" s="138">
        <v>0.6</v>
      </c>
      <c r="H25" s="86"/>
      <c r="I25" s="95">
        <f>C25*G25</f>
        <v>1.7999999999999998</v>
      </c>
      <c r="J25" s="67"/>
      <c r="L25" s="68"/>
      <c r="M25" s="68"/>
      <c r="N25" s="68"/>
    </row>
    <row r="26" spans="1:14" x14ac:dyDescent="0.2">
      <c r="A26" s="143" t="s">
        <v>126</v>
      </c>
      <c r="B26" s="1"/>
      <c r="C26" s="10">
        <v>11</v>
      </c>
      <c r="D26" s="1"/>
      <c r="E26" s="8" t="s">
        <v>115</v>
      </c>
      <c r="F26" s="1"/>
      <c r="G26" s="138">
        <v>0.8</v>
      </c>
      <c r="H26" s="86"/>
      <c r="I26" s="95">
        <f>C26*G26</f>
        <v>8.8000000000000007</v>
      </c>
      <c r="J26" s="67"/>
      <c r="L26" s="68"/>
      <c r="M26" s="68"/>
      <c r="N26" s="68"/>
    </row>
    <row r="27" spans="1:14" x14ac:dyDescent="0.2">
      <c r="A27" s="153"/>
      <c r="B27" s="86"/>
      <c r="C27" s="92"/>
      <c r="D27" s="86"/>
      <c r="E27" s="93"/>
      <c r="F27" s="86"/>
      <c r="G27" s="136"/>
      <c r="H27" s="86"/>
      <c r="I27" s="95">
        <f>C27*G27</f>
        <v>0</v>
      </c>
      <c r="J27" s="67"/>
      <c r="L27" s="68"/>
      <c r="M27" s="68"/>
      <c r="N27" s="68"/>
    </row>
    <row r="28" spans="1:14" ht="5.25" customHeight="1" x14ac:dyDescent="0.2">
      <c r="A28" s="86"/>
      <c r="B28" s="86"/>
      <c r="C28" s="86"/>
      <c r="D28" s="86"/>
      <c r="E28" s="87"/>
      <c r="F28" s="86"/>
      <c r="G28" s="140"/>
      <c r="H28" s="86"/>
      <c r="I28" s="95"/>
      <c r="J28" s="67"/>
      <c r="L28" s="68"/>
      <c r="M28" s="68"/>
      <c r="N28" s="68"/>
    </row>
    <row r="29" spans="1:14" x14ac:dyDescent="0.2">
      <c r="A29" s="90" t="s">
        <v>30</v>
      </c>
      <c r="B29" s="86"/>
      <c r="C29" s="86"/>
      <c r="D29" s="86"/>
      <c r="E29" s="87"/>
      <c r="F29" s="86"/>
      <c r="G29" s="140"/>
      <c r="H29" s="86"/>
      <c r="I29" s="96">
        <f>SUM(I30:I34)</f>
        <v>13.73</v>
      </c>
      <c r="J29" s="67"/>
      <c r="L29" s="68"/>
      <c r="M29" s="68"/>
      <c r="N29" s="68"/>
    </row>
    <row r="30" spans="1:14" x14ac:dyDescent="0.2">
      <c r="A30" s="154" t="s">
        <v>163</v>
      </c>
      <c r="B30" s="1"/>
      <c r="C30" s="7">
        <v>1</v>
      </c>
      <c r="D30" s="1"/>
      <c r="E30" s="8" t="s">
        <v>28</v>
      </c>
      <c r="F30" s="1"/>
      <c r="G30" s="138">
        <v>7.25</v>
      </c>
      <c r="H30" s="86"/>
      <c r="I30" s="95">
        <f>C30*G30</f>
        <v>7.25</v>
      </c>
      <c r="J30" s="67"/>
      <c r="L30" s="68"/>
      <c r="M30" s="68"/>
      <c r="N30" s="68"/>
    </row>
    <row r="31" spans="1:14" x14ac:dyDescent="0.2">
      <c r="A31" s="159" t="s">
        <v>136</v>
      </c>
      <c r="B31" s="158"/>
      <c r="C31" s="157">
        <v>36</v>
      </c>
      <c r="D31" s="158"/>
      <c r="E31" s="93" t="s">
        <v>32</v>
      </c>
      <c r="F31" s="158"/>
      <c r="G31" s="137">
        <v>0.18</v>
      </c>
      <c r="H31" s="86"/>
      <c r="I31" s="95">
        <f>C31*G31</f>
        <v>6.4799999999999995</v>
      </c>
      <c r="J31" s="67"/>
      <c r="L31" s="68"/>
      <c r="M31" s="68"/>
      <c r="N31" s="68"/>
    </row>
    <row r="32" spans="1:14" x14ac:dyDescent="0.2">
      <c r="A32" s="153"/>
      <c r="B32" s="86"/>
      <c r="C32" s="92"/>
      <c r="D32" s="86"/>
      <c r="E32" s="93"/>
      <c r="F32" s="86"/>
      <c r="G32" s="137"/>
      <c r="H32" s="86"/>
      <c r="I32" s="95">
        <f>C32*G32</f>
        <v>0</v>
      </c>
      <c r="J32" s="67"/>
      <c r="L32" s="68"/>
      <c r="M32" s="68"/>
      <c r="N32" s="68"/>
    </row>
    <row r="33" spans="1:14" x14ac:dyDescent="0.2">
      <c r="A33" s="153"/>
      <c r="B33" s="86"/>
      <c r="C33" s="92"/>
      <c r="D33" s="86"/>
      <c r="E33" s="93"/>
      <c r="F33" s="86"/>
      <c r="G33" s="136"/>
      <c r="H33" s="86"/>
      <c r="I33" s="95">
        <f>C33*G33</f>
        <v>0</v>
      </c>
      <c r="J33" s="67"/>
      <c r="L33" s="68"/>
      <c r="M33" s="68"/>
      <c r="N33" s="68"/>
    </row>
    <row r="34" spans="1:14" x14ac:dyDescent="0.2">
      <c r="A34" s="92"/>
      <c r="B34" s="86"/>
      <c r="C34" s="92"/>
      <c r="D34" s="86"/>
      <c r="E34" s="93"/>
      <c r="F34" s="86"/>
      <c r="G34" s="136"/>
      <c r="H34" s="86"/>
      <c r="I34" s="95">
        <f>C34*G34</f>
        <v>0</v>
      </c>
      <c r="J34" s="67"/>
      <c r="L34" s="68"/>
      <c r="M34" s="68"/>
      <c r="N34" s="68"/>
    </row>
    <row r="35" spans="1:14" ht="3" customHeight="1" x14ac:dyDescent="0.2">
      <c r="A35" s="98"/>
      <c r="B35" s="99"/>
      <c r="C35" s="98"/>
      <c r="D35" s="99"/>
      <c r="E35" s="100"/>
      <c r="F35" s="99"/>
      <c r="G35" s="141"/>
      <c r="H35" s="86"/>
      <c r="I35" s="95"/>
      <c r="J35" s="67"/>
      <c r="L35" s="68"/>
      <c r="M35" s="68"/>
      <c r="N35" s="68"/>
    </row>
    <row r="36" spans="1:14" x14ac:dyDescent="0.2">
      <c r="A36" s="90" t="s">
        <v>98</v>
      </c>
      <c r="B36" s="86"/>
      <c r="C36" s="86"/>
      <c r="D36" s="86"/>
      <c r="E36" s="87"/>
      <c r="F36" s="86"/>
      <c r="G36" s="140"/>
      <c r="H36" s="86"/>
      <c r="I36" s="96">
        <f>SUM(I37:I41)</f>
        <v>27.5655</v>
      </c>
      <c r="J36" s="67"/>
      <c r="L36" s="68"/>
      <c r="M36" s="68"/>
      <c r="N36" s="68"/>
    </row>
    <row r="37" spans="1:14" x14ac:dyDescent="0.2">
      <c r="A37" s="92" t="s">
        <v>108</v>
      </c>
      <c r="B37" s="86"/>
      <c r="C37" s="92">
        <v>0.78</v>
      </c>
      <c r="D37" s="86"/>
      <c r="E37" s="93" t="s">
        <v>104</v>
      </c>
      <c r="F37" s="86"/>
      <c r="G37" s="137">
        <v>2.5</v>
      </c>
      <c r="H37" s="86"/>
      <c r="I37" s="95">
        <f>C37*G37</f>
        <v>1.9500000000000002</v>
      </c>
      <c r="J37" s="67"/>
      <c r="L37" s="68"/>
      <c r="M37" s="68"/>
      <c r="N37" s="68"/>
    </row>
    <row r="38" spans="1:14" x14ac:dyDescent="0.2">
      <c r="A38" s="92" t="s">
        <v>109</v>
      </c>
      <c r="B38" s="86"/>
      <c r="C38" s="92">
        <v>4.79</v>
      </c>
      <c r="D38" s="86"/>
      <c r="E38" s="93" t="s">
        <v>104</v>
      </c>
      <c r="F38" s="86"/>
      <c r="G38" s="137">
        <v>2.35</v>
      </c>
      <c r="H38" s="86"/>
      <c r="I38" s="95">
        <f>C38*G38</f>
        <v>11.256500000000001</v>
      </c>
      <c r="J38" s="67"/>
      <c r="L38" s="68"/>
      <c r="M38" s="68"/>
      <c r="N38" s="68"/>
    </row>
    <row r="39" spans="1:14" x14ac:dyDescent="0.2">
      <c r="A39" s="92" t="s">
        <v>116</v>
      </c>
      <c r="B39" s="86"/>
      <c r="C39" s="92">
        <v>0.14000000000000001</v>
      </c>
      <c r="D39" s="86"/>
      <c r="E39" s="93" t="s">
        <v>104</v>
      </c>
      <c r="F39" s="86"/>
      <c r="G39" s="137">
        <v>2.85</v>
      </c>
      <c r="H39" s="86"/>
      <c r="I39" s="95">
        <f>C39*G39</f>
        <v>0.39900000000000008</v>
      </c>
      <c r="J39" s="67"/>
      <c r="L39" s="68"/>
      <c r="M39" s="68"/>
      <c r="N39" s="68"/>
    </row>
    <row r="40" spans="1:14" x14ac:dyDescent="0.2">
      <c r="A40" s="109" t="s">
        <v>102</v>
      </c>
      <c r="B40" s="86"/>
      <c r="C40" s="92">
        <v>1</v>
      </c>
      <c r="D40" s="86"/>
      <c r="E40" s="93" t="s">
        <v>28</v>
      </c>
      <c r="F40" s="86"/>
      <c r="G40" s="137">
        <v>2.04</v>
      </c>
      <c r="H40" s="86"/>
      <c r="I40" s="95">
        <f>C40*G40</f>
        <v>2.04</v>
      </c>
      <c r="J40" s="67"/>
      <c r="L40" s="68"/>
      <c r="M40" s="68"/>
      <c r="N40" s="68"/>
    </row>
    <row r="41" spans="1:14" x14ac:dyDescent="0.2">
      <c r="A41" s="109" t="s">
        <v>103</v>
      </c>
      <c r="B41" s="86"/>
      <c r="C41" s="92">
        <v>1</v>
      </c>
      <c r="D41" s="86"/>
      <c r="E41" s="93" t="s">
        <v>28</v>
      </c>
      <c r="F41" s="86"/>
      <c r="G41" s="137">
        <v>11.92</v>
      </c>
      <c r="H41" s="86"/>
      <c r="I41" s="95">
        <f>C41*G41</f>
        <v>11.92</v>
      </c>
      <c r="J41" s="67"/>
      <c r="L41" s="68"/>
      <c r="M41" s="68"/>
      <c r="N41" s="68"/>
    </row>
    <row r="42" spans="1:14" ht="5.25" customHeight="1" x14ac:dyDescent="0.2">
      <c r="A42" s="98"/>
      <c r="B42" s="99"/>
      <c r="C42" s="98"/>
      <c r="D42" s="99"/>
      <c r="E42" s="100"/>
      <c r="F42" s="99"/>
      <c r="G42" s="141"/>
      <c r="H42" s="86"/>
      <c r="I42" s="95"/>
      <c r="J42" s="67"/>
      <c r="L42" s="68"/>
      <c r="M42" s="68"/>
      <c r="N42" s="68"/>
    </row>
    <row r="43" spans="1:14" x14ac:dyDescent="0.2">
      <c r="A43" s="90" t="s">
        <v>99</v>
      </c>
      <c r="B43" s="86"/>
      <c r="C43" s="86"/>
      <c r="D43" s="86"/>
      <c r="E43" s="87"/>
      <c r="F43" s="86"/>
      <c r="G43" s="140"/>
      <c r="H43" s="86"/>
      <c r="I43" s="96">
        <f>SUM(I44:I46)</f>
        <v>17.333500000000001</v>
      </c>
      <c r="J43" s="67"/>
      <c r="L43" s="68"/>
      <c r="M43" s="68"/>
      <c r="N43" s="68"/>
    </row>
    <row r="44" spans="1:14" x14ac:dyDescent="0.2">
      <c r="A44" s="109" t="s">
        <v>130</v>
      </c>
      <c r="B44" s="86"/>
      <c r="C44" s="109">
        <v>0.77</v>
      </c>
      <c r="D44" s="86"/>
      <c r="E44" s="93" t="s">
        <v>29</v>
      </c>
      <c r="F44" s="86"/>
      <c r="G44" s="137">
        <v>18.5</v>
      </c>
      <c r="H44" s="86"/>
      <c r="I44" s="95">
        <f>C44*G44</f>
        <v>14.245000000000001</v>
      </c>
      <c r="J44" s="67"/>
      <c r="L44" s="68"/>
      <c r="M44" s="68"/>
      <c r="N44" s="68"/>
    </row>
    <row r="45" spans="1:14" x14ac:dyDescent="0.2">
      <c r="A45" s="109" t="s">
        <v>131</v>
      </c>
      <c r="B45" s="86"/>
      <c r="C45" s="109">
        <v>0.28999999999999998</v>
      </c>
      <c r="D45" s="86"/>
      <c r="E45" s="93" t="s">
        <v>29</v>
      </c>
      <c r="F45" s="86"/>
      <c r="G45" s="137">
        <v>10.65</v>
      </c>
      <c r="H45" s="86"/>
      <c r="I45" s="95">
        <f>C45*G45</f>
        <v>3.0884999999999998</v>
      </c>
      <c r="J45" s="67"/>
      <c r="L45" s="68"/>
      <c r="M45" s="68"/>
      <c r="N45" s="68"/>
    </row>
    <row r="46" spans="1:14" x14ac:dyDescent="0.2">
      <c r="A46" s="92"/>
      <c r="B46" s="86"/>
      <c r="C46" s="92"/>
      <c r="D46" s="86"/>
      <c r="E46" s="93"/>
      <c r="F46" s="86"/>
      <c r="G46" s="136"/>
      <c r="H46" s="86"/>
      <c r="I46" s="95">
        <f>C46*G46</f>
        <v>0</v>
      </c>
      <c r="J46" s="67"/>
      <c r="L46" s="68"/>
      <c r="M46" s="68"/>
      <c r="N46" s="68"/>
    </row>
    <row r="47" spans="1:14" ht="5.25" customHeight="1" x14ac:dyDescent="0.2">
      <c r="A47" s="98"/>
      <c r="B47" s="99"/>
      <c r="C47" s="98"/>
      <c r="D47" s="99"/>
      <c r="E47" s="100"/>
      <c r="F47" s="99"/>
      <c r="G47" s="141"/>
      <c r="H47" s="86"/>
      <c r="I47" s="95"/>
      <c r="J47" s="67"/>
      <c r="L47" s="68"/>
      <c r="M47" s="68"/>
      <c r="N47" s="68"/>
    </row>
    <row r="48" spans="1:14" x14ac:dyDescent="0.2">
      <c r="A48" s="90" t="s">
        <v>100</v>
      </c>
      <c r="B48" s="86"/>
      <c r="C48" s="86"/>
      <c r="D48" s="86"/>
      <c r="E48" s="87"/>
      <c r="F48" s="86"/>
      <c r="G48" s="140"/>
      <c r="H48" s="86"/>
      <c r="I48" s="96">
        <f>SUM(I49:I51)</f>
        <v>0</v>
      </c>
      <c r="J48" s="67"/>
      <c r="L48" s="68"/>
      <c r="M48" s="68"/>
      <c r="N48" s="68"/>
    </row>
    <row r="49" spans="1:14" x14ac:dyDescent="0.2">
      <c r="A49" s="92"/>
      <c r="B49" s="86"/>
      <c r="C49" s="92"/>
      <c r="D49" s="86"/>
      <c r="E49" s="93"/>
      <c r="F49" s="86"/>
      <c r="G49" s="136"/>
      <c r="H49" s="86"/>
      <c r="I49" s="95">
        <f>C49*G49</f>
        <v>0</v>
      </c>
      <c r="J49" s="67"/>
      <c r="L49" s="68"/>
      <c r="M49" s="68"/>
      <c r="N49" s="68"/>
    </row>
    <row r="50" spans="1:14" x14ac:dyDescent="0.2">
      <c r="A50" s="92"/>
      <c r="B50" s="86"/>
      <c r="C50" s="92"/>
      <c r="D50" s="86"/>
      <c r="E50" s="93"/>
      <c r="F50" s="86"/>
      <c r="G50" s="136"/>
      <c r="H50" s="86"/>
      <c r="I50" s="95">
        <f>C50*G50</f>
        <v>0</v>
      </c>
      <c r="J50" s="67"/>
      <c r="L50" s="68"/>
      <c r="M50" s="68"/>
      <c r="N50" s="68"/>
    </row>
    <row r="51" spans="1:14" ht="5.25" customHeight="1" x14ac:dyDescent="0.2">
      <c r="A51" s="86"/>
      <c r="B51" s="86"/>
      <c r="C51" s="86"/>
      <c r="D51" s="86"/>
      <c r="E51" s="87"/>
      <c r="F51" s="86"/>
      <c r="G51" s="140"/>
      <c r="H51" s="86"/>
      <c r="I51" s="95"/>
      <c r="J51" s="67"/>
      <c r="L51" s="68"/>
      <c r="M51" s="68"/>
      <c r="N51" s="68"/>
    </row>
    <row r="52" spans="1:14" x14ac:dyDescent="0.2">
      <c r="A52" s="90" t="s">
        <v>14</v>
      </c>
      <c r="B52" s="86"/>
      <c r="C52" s="86"/>
      <c r="D52" s="86"/>
      <c r="E52" s="87"/>
      <c r="F52" s="86"/>
      <c r="G52" s="140"/>
      <c r="H52" s="86"/>
      <c r="I52" s="96">
        <f>SUM(I53:I55)</f>
        <v>5</v>
      </c>
      <c r="J52" s="67"/>
      <c r="L52" s="68"/>
      <c r="M52" s="68"/>
      <c r="N52" s="68"/>
    </row>
    <row r="53" spans="1:14" x14ac:dyDescent="0.2">
      <c r="A53" s="7" t="s">
        <v>15</v>
      </c>
      <c r="B53" s="1"/>
      <c r="C53" s="7">
        <v>1</v>
      </c>
      <c r="D53" s="1"/>
      <c r="E53" s="8" t="s">
        <v>28</v>
      </c>
      <c r="F53" s="1"/>
      <c r="G53" s="138">
        <v>5</v>
      </c>
      <c r="H53" s="86"/>
      <c r="I53" s="95">
        <f>C53*G53</f>
        <v>5</v>
      </c>
      <c r="J53" s="67"/>
      <c r="L53" s="68"/>
      <c r="M53" s="68"/>
      <c r="N53" s="68"/>
    </row>
    <row r="54" spans="1:14" x14ac:dyDescent="0.2">
      <c r="A54" s="92"/>
      <c r="B54" s="86"/>
      <c r="C54" s="92"/>
      <c r="D54" s="86"/>
      <c r="E54" s="93"/>
      <c r="F54" s="86"/>
      <c r="G54" s="136"/>
      <c r="H54" s="86"/>
      <c r="I54" s="95">
        <f>C54*G54</f>
        <v>0</v>
      </c>
      <c r="J54" s="67"/>
      <c r="L54" s="68"/>
      <c r="M54" s="68"/>
      <c r="N54" s="68"/>
    </row>
    <row r="55" spans="1:14" x14ac:dyDescent="0.2">
      <c r="A55" s="92"/>
      <c r="B55" s="86"/>
      <c r="C55" s="92"/>
      <c r="D55" s="86"/>
      <c r="E55" s="93"/>
      <c r="F55" s="86"/>
      <c r="G55" s="136"/>
      <c r="H55" s="86"/>
      <c r="I55" s="95">
        <f>C55*G55</f>
        <v>0</v>
      </c>
      <c r="J55" s="67"/>
      <c r="L55" s="68"/>
      <c r="M55" s="68"/>
      <c r="N55" s="68"/>
    </row>
    <row r="56" spans="1:14" ht="4.5" customHeight="1" x14ac:dyDescent="0.2">
      <c r="A56" s="99"/>
      <c r="B56" s="99"/>
      <c r="C56" s="99"/>
      <c r="D56" s="99"/>
      <c r="E56" s="102"/>
      <c r="F56" s="99"/>
      <c r="G56" s="103"/>
      <c r="H56" s="86"/>
      <c r="I56" s="95"/>
      <c r="J56" s="67"/>
      <c r="L56" s="68"/>
      <c r="M56" s="68"/>
      <c r="N56" s="68"/>
    </row>
    <row r="57" spans="1:14" x14ac:dyDescent="0.2">
      <c r="A57" s="104" t="s">
        <v>133</v>
      </c>
      <c r="B57" s="86"/>
      <c r="C57" s="86"/>
      <c r="D57" s="86"/>
      <c r="E57" s="87"/>
      <c r="F57" s="86"/>
      <c r="G57" s="86"/>
      <c r="H57" s="86"/>
      <c r="I57" s="137">
        <v>5.54</v>
      </c>
      <c r="J57" s="67"/>
      <c r="L57" s="68"/>
      <c r="M57" s="68"/>
      <c r="N57" s="68"/>
    </row>
    <row r="58" spans="1:14" ht="5.25" customHeight="1" x14ac:dyDescent="0.2">
      <c r="A58" s="86"/>
      <c r="B58" s="86"/>
      <c r="C58" s="86"/>
      <c r="D58" s="86"/>
      <c r="E58" s="87"/>
      <c r="F58" s="86"/>
      <c r="G58" s="86"/>
      <c r="H58" s="86"/>
      <c r="I58" s="95"/>
      <c r="J58" s="67"/>
      <c r="L58" s="68"/>
      <c r="M58" s="68"/>
      <c r="N58" s="68"/>
    </row>
    <row r="59" spans="1:14" x14ac:dyDescent="0.2">
      <c r="A59" s="90" t="s">
        <v>17</v>
      </c>
      <c r="B59" s="86"/>
      <c r="C59" s="86"/>
      <c r="D59" s="86"/>
      <c r="E59" s="87"/>
      <c r="F59" s="86"/>
      <c r="G59" s="86"/>
      <c r="H59" s="86"/>
      <c r="I59" s="95">
        <f>SUM(I11:I57)-(I11+I15+I23+I29+I36+I43+I48+I52)</f>
        <v>135.12899999999996</v>
      </c>
      <c r="J59" s="67"/>
      <c r="M59" s="68"/>
      <c r="N59" s="68"/>
    </row>
    <row r="60" spans="1:14" x14ac:dyDescent="0.2">
      <c r="A60" s="90" t="s">
        <v>18</v>
      </c>
      <c r="B60" s="86"/>
      <c r="C60" s="86"/>
      <c r="D60" s="86"/>
      <c r="E60" s="87"/>
      <c r="F60" s="86"/>
      <c r="G60" s="86"/>
      <c r="H60" s="86"/>
      <c r="I60" s="95">
        <f>I59/C7</f>
        <v>3.7535833333333324</v>
      </c>
      <c r="J60" s="67"/>
      <c r="M60" s="68"/>
      <c r="N60" s="68"/>
    </row>
    <row r="61" spans="1:14" ht="5.25" customHeight="1" x14ac:dyDescent="0.2">
      <c r="A61" s="86"/>
      <c r="B61" s="86"/>
      <c r="C61" s="86"/>
      <c r="D61" s="86"/>
      <c r="E61" s="87"/>
      <c r="F61" s="86"/>
      <c r="G61" s="86"/>
      <c r="H61" s="86"/>
      <c r="I61" s="95"/>
      <c r="J61" s="67"/>
      <c r="L61" s="68"/>
      <c r="M61" s="68"/>
      <c r="N61" s="68"/>
    </row>
    <row r="62" spans="1:14" x14ac:dyDescent="0.2">
      <c r="A62" s="106" t="s">
        <v>19</v>
      </c>
      <c r="B62" s="106"/>
      <c r="C62" s="106"/>
      <c r="D62" s="106"/>
      <c r="E62" s="107"/>
      <c r="F62" s="106"/>
      <c r="G62" s="106"/>
      <c r="H62" s="106"/>
      <c r="I62" s="108">
        <f>I7-I59</f>
        <v>75.471000000000032</v>
      </c>
      <c r="J62" s="67"/>
      <c r="L62" s="68"/>
      <c r="M62" s="68"/>
      <c r="N62" s="68"/>
    </row>
    <row r="63" spans="1:14" ht="5.25" customHeight="1" x14ac:dyDescent="0.2">
      <c r="A63" s="86"/>
      <c r="B63" s="86"/>
      <c r="C63" s="86"/>
      <c r="D63" s="86"/>
      <c r="E63" s="87"/>
      <c r="F63" s="86"/>
      <c r="G63" s="86"/>
      <c r="H63" s="86"/>
      <c r="I63" s="95"/>
      <c r="J63" s="67"/>
      <c r="L63" s="68"/>
      <c r="M63" s="68"/>
      <c r="N63" s="68"/>
    </row>
    <row r="64" spans="1:14" x14ac:dyDescent="0.2">
      <c r="A64" s="74" t="s">
        <v>20</v>
      </c>
      <c r="B64" s="86"/>
      <c r="C64" s="86"/>
      <c r="D64" s="86"/>
      <c r="E64" s="87"/>
      <c r="F64" s="86"/>
      <c r="G64" s="86"/>
      <c r="H64" s="86"/>
      <c r="I64" s="95"/>
      <c r="J64" s="67"/>
      <c r="L64" s="68"/>
      <c r="M64" s="68"/>
      <c r="N64" s="68"/>
    </row>
    <row r="65" spans="1:14" ht="14.1" customHeight="1" x14ac:dyDescent="0.2">
      <c r="A65" s="175" t="s">
        <v>117</v>
      </c>
      <c r="B65" s="175"/>
      <c r="C65" s="175"/>
      <c r="D65" s="165"/>
      <c r="E65" s="165"/>
      <c r="F65" s="165"/>
      <c r="G65" s="165"/>
      <c r="H65" s="165"/>
      <c r="I65" s="138">
        <v>3</v>
      </c>
      <c r="J65" s="67"/>
      <c r="L65" s="68"/>
      <c r="M65" s="68"/>
      <c r="N65" s="68"/>
    </row>
    <row r="66" spans="1:14" ht="14.1" customHeight="1" x14ac:dyDescent="0.2">
      <c r="A66" s="175" t="s">
        <v>118</v>
      </c>
      <c r="B66" s="175"/>
      <c r="C66" s="175"/>
      <c r="D66" s="165"/>
      <c r="E66" s="165"/>
      <c r="F66" s="165"/>
      <c r="G66" s="165"/>
      <c r="H66" s="165"/>
      <c r="I66" s="138">
        <v>40</v>
      </c>
      <c r="J66" s="67"/>
      <c r="L66" s="68"/>
      <c r="M66" s="68"/>
      <c r="N66" s="68"/>
    </row>
    <row r="67" spans="1:14" ht="14.1" customHeight="1" x14ac:dyDescent="0.2">
      <c r="A67" s="173" t="s">
        <v>21</v>
      </c>
      <c r="B67" s="173"/>
      <c r="C67" s="173"/>
      <c r="D67" s="165"/>
      <c r="E67" s="165"/>
      <c r="F67" s="165"/>
      <c r="G67" s="165"/>
      <c r="H67" s="165"/>
      <c r="I67" s="138">
        <v>10</v>
      </c>
      <c r="J67" s="67"/>
      <c r="L67" s="68"/>
      <c r="M67" s="68"/>
      <c r="N67" s="68"/>
    </row>
    <row r="68" spans="1:14" ht="14.1" customHeight="1" x14ac:dyDescent="0.2">
      <c r="A68" s="173" t="s">
        <v>119</v>
      </c>
      <c r="B68" s="173"/>
      <c r="C68" s="173"/>
      <c r="D68" s="165"/>
      <c r="E68" s="165"/>
      <c r="F68" s="165"/>
      <c r="G68" s="165"/>
      <c r="H68" s="165"/>
      <c r="I68" s="138">
        <v>0</v>
      </c>
      <c r="J68" s="67"/>
      <c r="L68" s="68"/>
      <c r="M68" s="68"/>
      <c r="N68" s="68"/>
    </row>
    <row r="69" spans="1:14" ht="14.1" customHeight="1" x14ac:dyDescent="0.2">
      <c r="A69" s="173" t="s">
        <v>120</v>
      </c>
      <c r="B69" s="173"/>
      <c r="C69" s="173"/>
      <c r="D69" s="165"/>
      <c r="E69" s="165"/>
      <c r="F69" s="165"/>
      <c r="G69" s="165"/>
      <c r="H69" s="165"/>
      <c r="I69" s="138">
        <v>1.32</v>
      </c>
      <c r="J69" s="67"/>
      <c r="L69" s="68"/>
      <c r="M69" s="68"/>
      <c r="N69" s="68"/>
    </row>
    <row r="70" spans="1:14" ht="14.1" customHeight="1" x14ac:dyDescent="0.2">
      <c r="A70" s="164" t="s">
        <v>121</v>
      </c>
      <c r="B70" s="164"/>
      <c r="C70" s="164"/>
      <c r="D70" s="165"/>
      <c r="E70" s="165"/>
      <c r="F70" s="165"/>
      <c r="G70" s="165"/>
      <c r="H70" s="165"/>
      <c r="I70" s="137">
        <v>0</v>
      </c>
      <c r="J70" s="67"/>
      <c r="L70" s="68"/>
      <c r="M70" s="68"/>
      <c r="N70" s="68"/>
    </row>
    <row r="71" spans="1:14" ht="14.1" customHeight="1" x14ac:dyDescent="0.2">
      <c r="A71" s="164" t="s">
        <v>122</v>
      </c>
      <c r="B71" s="164"/>
      <c r="C71" s="164"/>
      <c r="D71" s="165"/>
      <c r="E71" s="165"/>
      <c r="F71" s="165"/>
      <c r="G71" s="165"/>
      <c r="H71" s="165"/>
      <c r="I71" s="137">
        <v>44.71</v>
      </c>
      <c r="J71" s="67"/>
      <c r="L71" s="68"/>
      <c r="M71" s="68"/>
      <c r="N71" s="68"/>
    </row>
    <row r="72" spans="1:14" ht="14.1" customHeight="1" x14ac:dyDescent="0.2">
      <c r="A72" s="164"/>
      <c r="B72" s="164"/>
      <c r="C72" s="164"/>
      <c r="D72" s="165"/>
      <c r="E72" s="165"/>
      <c r="F72" s="165"/>
      <c r="G72" s="165"/>
      <c r="H72" s="165"/>
      <c r="I72" s="137"/>
      <c r="J72" s="67"/>
      <c r="L72" s="68"/>
      <c r="M72" s="68"/>
      <c r="N72" s="68"/>
    </row>
    <row r="73" spans="1:14" ht="5.25" customHeight="1" x14ac:dyDescent="0.2">
      <c r="A73" s="86"/>
      <c r="B73" s="86"/>
      <c r="C73" s="86"/>
      <c r="D73" s="86"/>
      <c r="E73" s="87"/>
      <c r="F73" s="86"/>
      <c r="G73" s="86"/>
      <c r="H73" s="86"/>
      <c r="I73" s="95"/>
      <c r="J73" s="67"/>
      <c r="L73" s="68"/>
      <c r="M73" s="68"/>
      <c r="N73" s="68"/>
    </row>
    <row r="74" spans="1:14" x14ac:dyDescent="0.2">
      <c r="A74" s="90" t="s">
        <v>22</v>
      </c>
      <c r="B74" s="86"/>
      <c r="C74" s="86"/>
      <c r="D74" s="86"/>
      <c r="E74" s="87"/>
      <c r="F74" s="86"/>
      <c r="G74" s="86"/>
      <c r="H74" s="86"/>
      <c r="I74" s="95">
        <f>SUM(I64:I72)</f>
        <v>99.03</v>
      </c>
      <c r="J74" s="67"/>
      <c r="L74" s="68"/>
      <c r="M74" s="68"/>
      <c r="N74" s="68"/>
    </row>
    <row r="75" spans="1:14" x14ac:dyDescent="0.2">
      <c r="A75" s="90" t="s">
        <v>23</v>
      </c>
      <c r="B75" s="86"/>
      <c r="C75" s="86"/>
      <c r="D75" s="86"/>
      <c r="E75" s="87"/>
      <c r="F75" s="86"/>
      <c r="G75" s="86"/>
      <c r="H75" s="86"/>
      <c r="I75" s="95">
        <f>I74/C7</f>
        <v>2.7508333333333335</v>
      </c>
      <c r="J75" s="67"/>
      <c r="L75" s="68"/>
      <c r="M75" s="68"/>
      <c r="N75" s="68"/>
    </row>
    <row r="76" spans="1:14" x14ac:dyDescent="0.2">
      <c r="A76" s="86"/>
      <c r="B76" s="86"/>
      <c r="C76" s="86"/>
      <c r="D76" s="86"/>
      <c r="E76" s="87"/>
      <c r="F76" s="86"/>
      <c r="G76" s="86"/>
      <c r="H76" s="86"/>
      <c r="I76" s="95"/>
      <c r="J76" s="67"/>
      <c r="L76" s="68"/>
      <c r="M76" s="68"/>
      <c r="N76" s="68"/>
    </row>
    <row r="77" spans="1:14" x14ac:dyDescent="0.2">
      <c r="A77" s="90" t="s">
        <v>24</v>
      </c>
      <c r="B77" s="86"/>
      <c r="C77" s="86"/>
      <c r="D77" s="86"/>
      <c r="E77" s="87"/>
      <c r="F77" s="86"/>
      <c r="G77" s="86"/>
      <c r="H77" s="86"/>
      <c r="I77" s="95">
        <f>I59+I74</f>
        <v>234.15899999999996</v>
      </c>
      <c r="J77" s="67"/>
      <c r="L77" s="68"/>
      <c r="M77" s="68"/>
      <c r="N77" s="68"/>
    </row>
    <row r="78" spans="1:14" x14ac:dyDescent="0.2">
      <c r="A78" s="90" t="s">
        <v>25</v>
      </c>
      <c r="B78" s="86"/>
      <c r="C78" s="86"/>
      <c r="D78" s="86"/>
      <c r="E78" s="87"/>
      <c r="F78" s="86"/>
      <c r="G78" s="86"/>
      <c r="H78" s="86"/>
      <c r="I78" s="95">
        <f>I77/C7</f>
        <v>6.5044166666666658</v>
      </c>
      <c r="J78" s="67"/>
      <c r="L78" s="68"/>
      <c r="M78" s="68"/>
      <c r="N78" s="68"/>
    </row>
    <row r="79" spans="1:14" x14ac:dyDescent="0.2">
      <c r="A79" s="86"/>
      <c r="B79" s="86"/>
      <c r="C79" s="86"/>
      <c r="D79" s="86"/>
      <c r="E79" s="87"/>
      <c r="F79" s="86"/>
      <c r="G79" s="86"/>
      <c r="H79" s="86"/>
      <c r="I79" s="95"/>
      <c r="J79" s="67"/>
      <c r="L79" s="68"/>
      <c r="M79" s="68"/>
      <c r="N79" s="68"/>
    </row>
    <row r="80" spans="1:14" x14ac:dyDescent="0.2">
      <c r="A80" s="86" t="s">
        <v>26</v>
      </c>
      <c r="B80" s="86"/>
      <c r="C80" s="86"/>
      <c r="D80" s="86"/>
      <c r="E80" s="87"/>
      <c r="F80" s="86"/>
      <c r="G80" s="86"/>
      <c r="H80" s="86"/>
      <c r="I80" s="95">
        <f>I7-I77</f>
        <v>-23.558999999999969</v>
      </c>
      <c r="J80" s="67"/>
      <c r="L80" s="68"/>
      <c r="M80" s="68"/>
      <c r="N80" s="68"/>
    </row>
    <row r="81" spans="1:14" x14ac:dyDescent="0.2">
      <c r="A81" s="106"/>
      <c r="B81" s="106"/>
      <c r="C81" s="106"/>
      <c r="D81" s="106"/>
      <c r="E81" s="107"/>
      <c r="F81" s="106"/>
      <c r="G81" s="106"/>
      <c r="H81" s="106"/>
      <c r="I81" s="112"/>
      <c r="J81" s="73"/>
      <c r="L81" s="68"/>
      <c r="M81" s="68"/>
      <c r="N81" s="68"/>
    </row>
    <row r="82" spans="1:14" x14ac:dyDescent="0.2">
      <c r="A82" s="113" t="s">
        <v>50</v>
      </c>
      <c r="B82" s="113"/>
      <c r="C82" s="113"/>
      <c r="D82" s="113"/>
      <c r="E82" s="114"/>
      <c r="F82" s="113"/>
      <c r="G82" s="113"/>
      <c r="H82" s="113"/>
      <c r="I82" s="113"/>
      <c r="J82" s="113"/>
      <c r="L82" s="68"/>
      <c r="M82" s="68"/>
      <c r="N82" s="68"/>
    </row>
    <row r="83" spans="1:14" s="116" customFormat="1" x14ac:dyDescent="0.2">
      <c r="A83" s="171"/>
      <c r="B83" s="171"/>
      <c r="C83" s="171"/>
      <c r="D83" s="171"/>
      <c r="E83" s="171"/>
      <c r="F83" s="171"/>
      <c r="G83" s="171"/>
      <c r="H83" s="171"/>
      <c r="I83" s="171"/>
      <c r="J83" s="115"/>
      <c r="L83" s="83"/>
      <c r="M83" s="83"/>
      <c r="N83" s="83"/>
    </row>
    <row r="84" spans="1:14" s="116" customFormat="1" x14ac:dyDescent="0.2">
      <c r="A84" s="172"/>
      <c r="B84" s="172"/>
      <c r="C84" s="172"/>
      <c r="D84" s="172"/>
      <c r="E84" s="172"/>
      <c r="F84" s="172"/>
      <c r="G84" s="172"/>
      <c r="H84" s="172"/>
      <c r="I84" s="172"/>
      <c r="J84" s="115"/>
      <c r="L84" s="83"/>
      <c r="M84" s="83"/>
      <c r="N84" s="83"/>
    </row>
    <row r="85" spans="1:14" s="116" customFormat="1" x14ac:dyDescent="0.2">
      <c r="A85" s="170"/>
      <c r="B85" s="170"/>
      <c r="C85" s="170"/>
      <c r="D85" s="170"/>
      <c r="E85" s="170"/>
      <c r="F85" s="170"/>
      <c r="G85" s="170"/>
      <c r="H85" s="170"/>
      <c r="I85" s="170"/>
      <c r="J85" s="115"/>
      <c r="L85" s="83"/>
      <c r="M85" s="83"/>
      <c r="N85" s="83"/>
    </row>
    <row r="86" spans="1:14" s="116" customFormat="1" x14ac:dyDescent="0.2">
      <c r="A86" s="170"/>
      <c r="B86" s="170"/>
      <c r="C86" s="170"/>
      <c r="D86" s="170"/>
      <c r="E86" s="170"/>
      <c r="F86" s="170"/>
      <c r="G86" s="170"/>
      <c r="H86" s="170"/>
      <c r="I86" s="170"/>
      <c r="J86" s="115"/>
      <c r="L86" s="83"/>
      <c r="M86" s="83"/>
      <c r="N86" s="83"/>
    </row>
    <row r="87" spans="1:14" s="116" customFormat="1" x14ac:dyDescent="0.2">
      <c r="A87" s="170"/>
      <c r="B87" s="170"/>
      <c r="C87" s="170"/>
      <c r="D87" s="170"/>
      <c r="E87" s="170"/>
      <c r="F87" s="170"/>
      <c r="G87" s="170"/>
      <c r="H87" s="170"/>
      <c r="I87" s="170"/>
      <c r="J87" s="115"/>
      <c r="L87" s="83"/>
      <c r="M87" s="83"/>
      <c r="N87" s="83"/>
    </row>
    <row r="88" spans="1:14" x14ac:dyDescent="0.2">
      <c r="A88" s="75"/>
      <c r="B88" s="75"/>
      <c r="C88" s="75"/>
      <c r="D88" s="75"/>
      <c r="E88" s="76"/>
      <c r="F88" s="75"/>
      <c r="G88" s="75"/>
      <c r="H88" s="75"/>
      <c r="I88" s="75"/>
      <c r="J88" s="75"/>
      <c r="L88" s="68"/>
      <c r="M88" s="68"/>
      <c r="N88" s="68"/>
    </row>
    <row r="89" spans="1:14" x14ac:dyDescent="0.2">
      <c r="A89" s="117" t="s">
        <v>35</v>
      </c>
      <c r="B89" s="75"/>
      <c r="C89" s="118" t="s">
        <v>39</v>
      </c>
      <c r="D89" s="75"/>
      <c r="E89" s="76" t="s">
        <v>37</v>
      </c>
      <c r="F89" s="75"/>
      <c r="G89" s="118" t="s">
        <v>38</v>
      </c>
      <c r="H89" s="119"/>
      <c r="I89" s="119"/>
      <c r="J89" s="75"/>
      <c r="L89" s="68"/>
      <c r="M89" s="68"/>
      <c r="N89" s="68"/>
    </row>
    <row r="90" spans="1:14" x14ac:dyDescent="0.2">
      <c r="A90" s="75"/>
      <c r="B90" s="75"/>
      <c r="C90" s="120">
        <v>0.1</v>
      </c>
      <c r="D90" s="75"/>
      <c r="E90" s="76"/>
      <c r="F90" s="75"/>
      <c r="G90" s="120">
        <v>0.1</v>
      </c>
      <c r="H90" s="119"/>
      <c r="I90" s="119"/>
      <c r="J90" s="75"/>
      <c r="L90" s="68"/>
      <c r="M90" s="68"/>
      <c r="N90" s="68"/>
    </row>
    <row r="91" spans="1:14" x14ac:dyDescent="0.2">
      <c r="A91" s="75"/>
      <c r="B91" s="75"/>
      <c r="C91" s="121"/>
      <c r="D91" s="71"/>
      <c r="E91" s="70" t="s">
        <v>36</v>
      </c>
      <c r="F91" s="71"/>
      <c r="G91" s="121"/>
      <c r="H91" s="119"/>
      <c r="I91" s="119"/>
      <c r="J91" s="75"/>
      <c r="L91" s="68"/>
      <c r="M91" s="68"/>
      <c r="N91" s="68"/>
    </row>
    <row r="92" spans="1:14" x14ac:dyDescent="0.2">
      <c r="A92" s="122" t="s">
        <v>34</v>
      </c>
      <c r="B92" s="75"/>
      <c r="C92" s="123">
        <f>E92*(1-C90)</f>
        <v>32.4</v>
      </c>
      <c r="D92" s="124"/>
      <c r="E92" s="125">
        <f>C7</f>
        <v>36</v>
      </c>
      <c r="F92" s="124"/>
      <c r="G92" s="126">
        <f>E92*(1+G90)</f>
        <v>39.6</v>
      </c>
      <c r="H92" s="119"/>
      <c r="I92" s="119"/>
      <c r="J92" s="75"/>
      <c r="L92" s="68"/>
      <c r="M92" s="68"/>
      <c r="N92" s="68"/>
    </row>
    <row r="93" spans="1:14" ht="4.5" customHeight="1" x14ac:dyDescent="0.2">
      <c r="A93" s="75"/>
      <c r="B93" s="75"/>
      <c r="C93" s="75"/>
      <c r="D93" s="75"/>
      <c r="E93" s="76"/>
      <c r="F93" s="75"/>
      <c r="G93" s="75"/>
      <c r="H93" s="119"/>
      <c r="I93" s="119"/>
      <c r="J93" s="75"/>
      <c r="L93" s="68"/>
      <c r="M93" s="68"/>
      <c r="N93" s="68"/>
    </row>
    <row r="94" spans="1:14" x14ac:dyDescent="0.2">
      <c r="A94" s="75" t="s">
        <v>40</v>
      </c>
      <c r="B94" s="75"/>
      <c r="C94" s="127">
        <f>$I$59/C92</f>
        <v>4.170648148148147</v>
      </c>
      <c r="D94" s="75"/>
      <c r="E94" s="127">
        <f>$I$59/E92</f>
        <v>3.7535833333333324</v>
      </c>
      <c r="F94" s="75"/>
      <c r="G94" s="127">
        <f>$I$59/G92</f>
        <v>3.4123484848484837</v>
      </c>
      <c r="H94" s="119"/>
      <c r="I94" s="119"/>
      <c r="J94" s="75"/>
      <c r="L94" s="68"/>
      <c r="M94" s="68"/>
      <c r="N94" s="68"/>
    </row>
    <row r="95" spans="1:14" ht="4.5" customHeight="1" x14ac:dyDescent="0.2">
      <c r="A95" s="75"/>
      <c r="B95" s="75"/>
      <c r="C95" s="75"/>
      <c r="D95" s="75"/>
      <c r="E95" s="76"/>
      <c r="F95" s="75"/>
      <c r="G95" s="75"/>
      <c r="H95" s="119"/>
      <c r="I95" s="119"/>
      <c r="J95" s="75"/>
      <c r="L95" s="68"/>
      <c r="M95" s="68"/>
      <c r="N95" s="68"/>
    </row>
    <row r="96" spans="1:14" x14ac:dyDescent="0.2">
      <c r="A96" s="75" t="s">
        <v>41</v>
      </c>
      <c r="B96" s="75"/>
      <c r="C96" s="127">
        <f>$I$74/C92</f>
        <v>3.0564814814814816</v>
      </c>
      <c r="D96" s="75"/>
      <c r="E96" s="127">
        <f>$I$74/E92</f>
        <v>2.7508333333333335</v>
      </c>
      <c r="F96" s="75"/>
      <c r="G96" s="127">
        <f>$I$74/G92</f>
        <v>2.5007575757575755</v>
      </c>
      <c r="H96" s="119"/>
      <c r="I96" s="119"/>
      <c r="J96" s="75"/>
      <c r="L96" s="68"/>
      <c r="M96" s="68"/>
      <c r="N96" s="68"/>
    </row>
    <row r="97" spans="1:14" ht="3.75" customHeight="1" x14ac:dyDescent="0.2">
      <c r="A97" s="75"/>
      <c r="B97" s="75"/>
      <c r="C97" s="75"/>
      <c r="D97" s="75"/>
      <c r="E97" s="76"/>
      <c r="F97" s="75"/>
      <c r="G97" s="75"/>
      <c r="H97" s="119"/>
      <c r="I97" s="119"/>
      <c r="J97" s="75"/>
      <c r="L97" s="68"/>
      <c r="M97" s="68"/>
      <c r="N97" s="68"/>
    </row>
    <row r="98" spans="1:14" x14ac:dyDescent="0.2">
      <c r="A98" s="75" t="s">
        <v>42</v>
      </c>
      <c r="B98" s="75"/>
      <c r="C98" s="127">
        <f>$I$77/C92</f>
        <v>7.227129629629629</v>
      </c>
      <c r="D98" s="75"/>
      <c r="E98" s="127">
        <f>$I$77/E92</f>
        <v>6.5044166666666658</v>
      </c>
      <c r="F98" s="75"/>
      <c r="G98" s="127">
        <f>$I$77/G92</f>
        <v>5.9131060606060597</v>
      </c>
      <c r="H98" s="119"/>
      <c r="I98" s="119"/>
      <c r="J98" s="75"/>
      <c r="L98" s="68"/>
      <c r="M98" s="68"/>
      <c r="N98" s="68"/>
    </row>
    <row r="99" spans="1:14" ht="5.25" customHeight="1" x14ac:dyDescent="0.2">
      <c r="A99" s="113"/>
      <c r="B99" s="113"/>
      <c r="C99" s="113"/>
      <c r="D99" s="113"/>
      <c r="E99" s="114"/>
      <c r="F99" s="113"/>
      <c r="G99" s="113"/>
      <c r="H99" s="128"/>
      <c r="I99" s="128"/>
      <c r="J99" s="75"/>
      <c r="L99" s="68"/>
      <c r="M99" s="68"/>
      <c r="N99" s="68"/>
    </row>
    <row r="100" spans="1:14" x14ac:dyDescent="0.2">
      <c r="A100" s="75"/>
      <c r="B100" s="75"/>
      <c r="C100" s="75"/>
      <c r="D100" s="75"/>
      <c r="E100" s="76"/>
      <c r="F100" s="75"/>
      <c r="G100" s="75"/>
      <c r="H100" s="119"/>
      <c r="I100" s="119"/>
      <c r="J100" s="75"/>
      <c r="L100" s="68"/>
      <c r="M100" s="68"/>
      <c r="N100" s="68"/>
    </row>
    <row r="101" spans="1:14" x14ac:dyDescent="0.2">
      <c r="A101" s="75"/>
      <c r="B101" s="75"/>
      <c r="C101" s="71"/>
      <c r="D101" s="71"/>
      <c r="E101" s="72" t="s">
        <v>34</v>
      </c>
      <c r="F101" s="71"/>
      <c r="G101" s="71"/>
      <c r="H101" s="119"/>
      <c r="I101" s="119"/>
      <c r="J101" s="75"/>
      <c r="L101" s="68"/>
      <c r="M101" s="68"/>
      <c r="N101" s="68"/>
    </row>
    <row r="102" spans="1:14" x14ac:dyDescent="0.2">
      <c r="A102" s="122" t="s">
        <v>36</v>
      </c>
      <c r="B102" s="75"/>
      <c r="C102" s="129">
        <f>E102*(1-C90)</f>
        <v>5.2649999999999997</v>
      </c>
      <c r="D102" s="124"/>
      <c r="E102" s="130">
        <f>G7</f>
        <v>5.85</v>
      </c>
      <c r="F102" s="124"/>
      <c r="G102" s="129">
        <f>E102*(1+G90)</f>
        <v>6.4350000000000005</v>
      </c>
      <c r="H102" s="119"/>
      <c r="I102" s="119"/>
      <c r="J102" s="75"/>
      <c r="L102" s="68"/>
      <c r="M102" s="68"/>
      <c r="N102" s="68"/>
    </row>
    <row r="103" spans="1:14" ht="4.5" customHeight="1" x14ac:dyDescent="0.2">
      <c r="A103" s="75"/>
      <c r="B103" s="75"/>
      <c r="C103" s="75"/>
      <c r="D103" s="75"/>
      <c r="E103" s="76"/>
      <c r="F103" s="75"/>
      <c r="G103" s="75"/>
      <c r="H103" s="119"/>
      <c r="I103" s="119"/>
      <c r="J103" s="75"/>
      <c r="L103" s="68"/>
      <c r="M103" s="68"/>
      <c r="N103" s="68"/>
    </row>
    <row r="104" spans="1:14" x14ac:dyDescent="0.2">
      <c r="A104" s="75" t="s">
        <v>40</v>
      </c>
      <c r="B104" s="75"/>
      <c r="C104" s="131">
        <f>$I$59/C102</f>
        <v>25.665527065527058</v>
      </c>
      <c r="D104" s="75"/>
      <c r="E104" s="131">
        <f>$I$59/E102</f>
        <v>23.098974358974353</v>
      </c>
      <c r="F104" s="75"/>
      <c r="G104" s="131">
        <f>$I$59/G102</f>
        <v>20.99906759906759</v>
      </c>
      <c r="H104" s="119"/>
      <c r="I104" s="119"/>
      <c r="J104" s="75"/>
      <c r="L104" s="68"/>
      <c r="M104" s="68"/>
      <c r="N104" s="68"/>
    </row>
    <row r="105" spans="1:14" ht="3" customHeight="1" x14ac:dyDescent="0.2">
      <c r="A105" s="75"/>
      <c r="B105" s="75"/>
      <c r="C105" s="75"/>
      <c r="D105" s="75"/>
      <c r="E105" s="76"/>
      <c r="F105" s="75"/>
      <c r="G105" s="75"/>
      <c r="H105" s="119"/>
      <c r="I105" s="119"/>
      <c r="J105" s="75"/>
      <c r="L105" s="68"/>
      <c r="M105" s="68"/>
      <c r="N105" s="68"/>
    </row>
    <row r="106" spans="1:14" x14ac:dyDescent="0.2">
      <c r="A106" s="75" t="s">
        <v>41</v>
      </c>
      <c r="B106" s="75"/>
      <c r="C106" s="131">
        <f>$I$74/C102</f>
        <v>18.809116809116812</v>
      </c>
      <c r="D106" s="75"/>
      <c r="E106" s="131">
        <f>$I$74/E102</f>
        <v>16.928205128205128</v>
      </c>
      <c r="F106" s="75"/>
      <c r="G106" s="131">
        <f>$I$74/G102</f>
        <v>15.389277389277389</v>
      </c>
      <c r="H106" s="119"/>
      <c r="I106" s="119"/>
      <c r="J106" s="75"/>
      <c r="L106" s="68"/>
      <c r="M106" s="68"/>
      <c r="N106" s="68"/>
    </row>
    <row r="107" spans="1:14" ht="3.75" customHeight="1" x14ac:dyDescent="0.2">
      <c r="A107" s="75"/>
      <c r="B107" s="75"/>
      <c r="C107" s="75"/>
      <c r="D107" s="75"/>
      <c r="E107" s="76"/>
      <c r="F107" s="75"/>
      <c r="G107" s="75"/>
      <c r="H107" s="119"/>
      <c r="I107" s="119"/>
      <c r="J107" s="75"/>
      <c r="L107" s="68"/>
      <c r="M107" s="68"/>
      <c r="N107" s="68"/>
    </row>
    <row r="108" spans="1:14" x14ac:dyDescent="0.2">
      <c r="A108" s="75" t="s">
        <v>42</v>
      </c>
      <c r="B108" s="75"/>
      <c r="C108" s="131">
        <f>$I$77/C102</f>
        <v>44.474643874643867</v>
      </c>
      <c r="D108" s="75"/>
      <c r="E108" s="131">
        <f>$I$77/E102</f>
        <v>40.027179487179481</v>
      </c>
      <c r="F108" s="75"/>
      <c r="G108" s="131">
        <f>$I$77/G102</f>
        <v>36.388344988344983</v>
      </c>
      <c r="H108" s="119"/>
      <c r="I108" s="119"/>
      <c r="J108" s="75"/>
      <c r="L108" s="68"/>
      <c r="M108" s="68"/>
      <c r="N108" s="68"/>
    </row>
    <row r="109" spans="1:14" ht="5.25" customHeight="1" x14ac:dyDescent="0.2">
      <c r="A109" s="75"/>
      <c r="B109" s="75"/>
      <c r="C109" s="75"/>
      <c r="D109" s="75"/>
      <c r="E109" s="76"/>
      <c r="F109" s="75"/>
      <c r="G109" s="75"/>
      <c r="H109" s="119"/>
      <c r="I109" s="119"/>
      <c r="J109" s="75"/>
      <c r="L109" s="68"/>
      <c r="M109" s="68"/>
      <c r="N109" s="68"/>
    </row>
    <row r="110" spans="1:14" x14ac:dyDescent="0.2">
      <c r="A110" s="71"/>
      <c r="B110" s="71"/>
      <c r="C110" s="71"/>
      <c r="D110" s="71"/>
      <c r="E110" s="72"/>
      <c r="F110" s="71"/>
      <c r="G110" s="71"/>
      <c r="H110" s="132"/>
      <c r="I110" s="132"/>
      <c r="J110" s="75"/>
      <c r="L110" s="68"/>
      <c r="M110" s="68"/>
      <c r="N110" s="68"/>
    </row>
    <row r="111" spans="1:14" x14ac:dyDescent="0.2">
      <c r="A111" s="75"/>
      <c r="B111" s="75"/>
      <c r="C111" s="75"/>
      <c r="D111" s="75"/>
      <c r="E111" s="76"/>
      <c r="F111" s="75"/>
      <c r="G111" s="75"/>
      <c r="H111" s="75"/>
      <c r="I111" s="75"/>
      <c r="J111" s="75"/>
      <c r="L111" s="68"/>
      <c r="M111" s="68"/>
      <c r="N111" s="68"/>
    </row>
    <row r="112" spans="1:14" x14ac:dyDescent="0.2">
      <c r="A112" s="133" t="s">
        <v>45</v>
      </c>
      <c r="B112" s="75"/>
      <c r="C112" s="167"/>
      <c r="D112" s="167"/>
      <c r="E112" s="167"/>
      <c r="F112" s="134"/>
      <c r="G112" s="134"/>
      <c r="H112" s="75"/>
      <c r="I112" s="75"/>
      <c r="J112" s="75"/>
      <c r="L112" s="68"/>
      <c r="M112" s="68"/>
      <c r="N112" s="68"/>
    </row>
    <row r="113" spans="1:14" x14ac:dyDescent="0.2">
      <c r="A113" s="133" t="s">
        <v>43</v>
      </c>
      <c r="B113" s="75"/>
      <c r="C113" s="167"/>
      <c r="D113" s="167"/>
      <c r="E113" s="167"/>
      <c r="F113" s="167"/>
      <c r="G113" s="167"/>
      <c r="H113" s="75"/>
      <c r="I113" s="75"/>
      <c r="J113" s="75"/>
      <c r="L113" s="68"/>
      <c r="M113" s="68"/>
      <c r="N113" s="68"/>
    </row>
    <row r="114" spans="1:14" x14ac:dyDescent="0.2">
      <c r="A114" s="133" t="s">
        <v>44</v>
      </c>
      <c r="B114" s="75"/>
      <c r="C114" s="167"/>
      <c r="D114" s="167"/>
      <c r="E114" s="167"/>
      <c r="F114" s="167"/>
      <c r="G114" s="167"/>
      <c r="H114" s="75"/>
      <c r="I114" s="75"/>
      <c r="J114" s="75"/>
      <c r="L114" s="68"/>
      <c r="M114" s="68"/>
      <c r="N114" s="68"/>
    </row>
    <row r="115" spans="1:14" x14ac:dyDescent="0.2">
      <c r="A115" s="75"/>
      <c r="B115" s="75"/>
      <c r="C115" s="167"/>
      <c r="D115" s="167"/>
      <c r="E115" s="167"/>
      <c r="F115" s="167"/>
      <c r="G115" s="167"/>
      <c r="H115" s="75"/>
      <c r="I115" s="75"/>
      <c r="J115" s="75"/>
      <c r="L115" s="68"/>
      <c r="M115" s="68"/>
      <c r="N115" s="68"/>
    </row>
    <row r="116" spans="1:14" x14ac:dyDescent="0.2">
      <c r="A116" s="75"/>
      <c r="B116" s="75"/>
      <c r="C116" s="167"/>
      <c r="D116" s="167"/>
      <c r="E116" s="167"/>
      <c r="F116" s="167"/>
      <c r="G116" s="167"/>
      <c r="H116" s="75"/>
      <c r="I116" s="75"/>
      <c r="J116" s="75"/>
      <c r="L116" s="68"/>
      <c r="M116" s="68"/>
      <c r="N116" s="68"/>
    </row>
    <row r="117" spans="1:14" x14ac:dyDescent="0.2">
      <c r="A117" s="75"/>
      <c r="B117" s="75"/>
      <c r="C117" s="75"/>
      <c r="D117" s="75"/>
      <c r="E117" s="76"/>
      <c r="F117" s="75"/>
      <c r="G117" s="75"/>
      <c r="H117" s="75"/>
      <c r="I117" s="75"/>
      <c r="J117" s="75"/>
      <c r="L117" s="68"/>
      <c r="M117" s="68"/>
      <c r="N117" s="68"/>
    </row>
  </sheetData>
  <sheetProtection sheet="1" objects="1" scenarios="1"/>
  <mergeCells count="27">
    <mergeCell ref="C115:G115"/>
    <mergeCell ref="C116:G116"/>
    <mergeCell ref="A85:I85"/>
    <mergeCell ref="A86:I86"/>
    <mergeCell ref="A87:I87"/>
    <mergeCell ref="C112:E112"/>
    <mergeCell ref="C113:G113"/>
    <mergeCell ref="C114:G114"/>
    <mergeCell ref="A84:I84"/>
    <mergeCell ref="A68:C68"/>
    <mergeCell ref="D68:H68"/>
    <mergeCell ref="A69:C69"/>
    <mergeCell ref="D69:H69"/>
    <mergeCell ref="A70:C70"/>
    <mergeCell ref="D70:H70"/>
    <mergeCell ref="A71:C71"/>
    <mergeCell ref="D71:H71"/>
    <mergeCell ref="A72:C72"/>
    <mergeCell ref="D72:H72"/>
    <mergeCell ref="A83:I83"/>
    <mergeCell ref="A67:C67"/>
    <mergeCell ref="D67:H67"/>
    <mergeCell ref="A1:J1"/>
    <mergeCell ref="A65:C65"/>
    <mergeCell ref="D65:H65"/>
    <mergeCell ref="A66:C66"/>
    <mergeCell ref="D66:H66"/>
  </mergeCells>
  <pageMargins left="1.25" right="0.75" top="0.25" bottom="0.75" header="0.5" footer="0.5"/>
  <pageSetup scale="86" orientation="portrait" copies="2" r:id="rId1"/>
  <headerFooter alignWithMargins="0">
    <oddFooter>&amp;L&amp;A&amp;CUniversity of Idaho&amp;RAERS Dept</oddFooter>
  </headerFooter>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Instructions</vt:lpstr>
      <vt:lpstr>Authors</vt:lpstr>
      <vt:lpstr>Mach_Input</vt:lpstr>
      <vt:lpstr>Mach_Output</vt:lpstr>
      <vt:lpstr>Blank</vt:lpstr>
      <vt:lpstr>EI-FBD-15</vt:lpstr>
      <vt:lpstr>EI-MBD-15</vt:lpstr>
      <vt:lpstr>EI-HRWD-15</vt:lpstr>
      <vt:lpstr>EI-SWWD-15</vt:lpstr>
      <vt:lpstr>EI-HWSD1-15</vt:lpstr>
      <vt:lpstr>EI-HWSD2-15</vt:lpstr>
      <vt:lpstr>Sheet3</vt:lpstr>
      <vt:lpstr>Blank!Print_Area</vt:lpstr>
      <vt:lpstr>'EI-FBD-15'!Print_Area</vt:lpstr>
      <vt:lpstr>'EI-HRWD-15'!Print_Area</vt:lpstr>
      <vt:lpstr>'EI-HWSD1-15'!Print_Area</vt:lpstr>
      <vt:lpstr>'EI-HWSD2-15'!Print_Area</vt:lpstr>
      <vt:lpstr>'EI-MBD-15'!Print_Area</vt:lpstr>
      <vt:lpstr>'EI-SWWD-15'!Print_Area</vt:lpstr>
      <vt:lpstr>Blank!Print_Titles</vt:lpstr>
      <vt:lpstr>'EI-FBD-15'!Print_Titles</vt:lpstr>
      <vt:lpstr>'EI-HRWD-15'!Print_Titles</vt:lpstr>
      <vt:lpstr>'EI-HWSD1-15'!Print_Titles</vt:lpstr>
      <vt:lpstr>'EI-HWSD2-15'!Print_Titles</vt:lpstr>
      <vt:lpstr>'EI-MBD-15'!Print_Titles</vt:lpstr>
      <vt:lpstr>'EI-SWWD-15'!Print_Titles</vt:lpstr>
    </vt:vector>
  </TitlesOfParts>
  <Company>University of Idaho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E. Patterson</dc:creator>
  <cp:lastModifiedBy>Owner</cp:lastModifiedBy>
  <cp:lastPrinted>2014-04-22T22:24:37Z</cp:lastPrinted>
  <dcterms:created xsi:type="dcterms:W3CDTF">2002-10-19T19:18:49Z</dcterms:created>
  <dcterms:modified xsi:type="dcterms:W3CDTF">2016-04-02T21:22:10Z</dcterms:modified>
</cp:coreProperties>
</file>